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mobilní WC 2022\"/>
    </mc:Choice>
  </mc:AlternateContent>
  <bookViews>
    <workbookView xWindow="0" yWindow="0" windowWidth="28800" windowHeight="12345" firstSheet="1" activeTab="1"/>
  </bookViews>
  <sheets>
    <sheet name="Rekapitulace zakázky" sheetId="1" state="veryHidden" r:id="rId1"/>
    <sheet name="OR_PHA - Osazování mobiln..." sheetId="2" r:id="rId2"/>
  </sheets>
  <definedNames>
    <definedName name="_xlnm._FilterDatabase" localSheetId="1" hidden="1">'OR_PHA - Osazování mobiln...'!$C$115:$I$162</definedName>
    <definedName name="_xlnm.Print_Titles" localSheetId="1">'OR_PHA - Osazování mobiln...'!$115:$115</definedName>
    <definedName name="_xlnm.Print_Titles" localSheetId="0">'Rekapitulace zakázky'!$92:$92</definedName>
    <definedName name="_xlnm.Print_Area" localSheetId="1">'OR_PHA - Osazování mobiln...'!$C$105:$H$162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AY95" i="1" l="1"/>
  <c r="AX95" i="1"/>
  <c r="BG161" i="2"/>
  <c r="BF161" i="2"/>
  <c r="BE161" i="2"/>
  <c r="BD161" i="2"/>
  <c r="R161" i="2"/>
  <c r="P161" i="2"/>
  <c r="N161" i="2"/>
  <c r="BG159" i="2"/>
  <c r="BF159" i="2"/>
  <c r="BE159" i="2"/>
  <c r="BD159" i="2"/>
  <c r="R159" i="2"/>
  <c r="P159" i="2"/>
  <c r="N159" i="2"/>
  <c r="BG156" i="2"/>
  <c r="BF156" i="2"/>
  <c r="BE156" i="2"/>
  <c r="BD156" i="2"/>
  <c r="R156" i="2"/>
  <c r="P156" i="2"/>
  <c r="N156" i="2"/>
  <c r="BG154" i="2"/>
  <c r="BF154" i="2"/>
  <c r="BE154" i="2"/>
  <c r="BD154" i="2"/>
  <c r="R154" i="2"/>
  <c r="P154" i="2"/>
  <c r="N154" i="2"/>
  <c r="BG152" i="2"/>
  <c r="BF152" i="2"/>
  <c r="BE152" i="2"/>
  <c r="BD152" i="2"/>
  <c r="R152" i="2"/>
  <c r="P152" i="2"/>
  <c r="N152" i="2"/>
  <c r="BG149" i="2"/>
  <c r="BF149" i="2"/>
  <c r="BE149" i="2"/>
  <c r="BD149" i="2"/>
  <c r="R149" i="2"/>
  <c r="P149" i="2"/>
  <c r="N149" i="2"/>
  <c r="BG147" i="2"/>
  <c r="BF147" i="2"/>
  <c r="BE147" i="2"/>
  <c r="BD147" i="2"/>
  <c r="R147" i="2"/>
  <c r="P147" i="2"/>
  <c r="N147" i="2"/>
  <c r="BG145" i="2"/>
  <c r="BF145" i="2"/>
  <c r="BE145" i="2"/>
  <c r="BD145" i="2"/>
  <c r="R145" i="2"/>
  <c r="P145" i="2"/>
  <c r="N145" i="2"/>
  <c r="BG143" i="2"/>
  <c r="BF143" i="2"/>
  <c r="BE143" i="2"/>
  <c r="BD143" i="2"/>
  <c r="R143" i="2"/>
  <c r="P143" i="2"/>
  <c r="N143" i="2"/>
  <c r="BG141" i="2"/>
  <c r="BF141" i="2"/>
  <c r="BE141" i="2"/>
  <c r="BD141" i="2"/>
  <c r="R141" i="2"/>
  <c r="P141" i="2"/>
  <c r="N141" i="2"/>
  <c r="BG139" i="2"/>
  <c r="BF139" i="2"/>
  <c r="BE139" i="2"/>
  <c r="BD139" i="2"/>
  <c r="R139" i="2"/>
  <c r="P139" i="2"/>
  <c r="N139" i="2"/>
  <c r="BG137" i="2"/>
  <c r="BF137" i="2"/>
  <c r="BE137" i="2"/>
  <c r="BD137" i="2"/>
  <c r="R137" i="2"/>
  <c r="P137" i="2"/>
  <c r="N137" i="2"/>
  <c r="BG135" i="2"/>
  <c r="BF135" i="2"/>
  <c r="BE135" i="2"/>
  <c r="BD135" i="2"/>
  <c r="R135" i="2"/>
  <c r="P135" i="2"/>
  <c r="N135" i="2"/>
  <c r="BG132" i="2"/>
  <c r="BF132" i="2"/>
  <c r="BE132" i="2"/>
  <c r="BD132" i="2"/>
  <c r="R132" i="2"/>
  <c r="P132" i="2"/>
  <c r="N132" i="2"/>
  <c r="BG130" i="2"/>
  <c r="BF130" i="2"/>
  <c r="BE130" i="2"/>
  <c r="BD130" i="2"/>
  <c r="R130" i="2"/>
  <c r="P130" i="2"/>
  <c r="N130" i="2"/>
  <c r="BG128" i="2"/>
  <c r="BF128" i="2"/>
  <c r="BE128" i="2"/>
  <c r="BD128" i="2"/>
  <c r="R128" i="2"/>
  <c r="P128" i="2"/>
  <c r="N128" i="2"/>
  <c r="BG126" i="2"/>
  <c r="BF126" i="2"/>
  <c r="BE126" i="2"/>
  <c r="BD126" i="2"/>
  <c r="R126" i="2"/>
  <c r="P126" i="2"/>
  <c r="N126" i="2"/>
  <c r="BG124" i="2"/>
  <c r="BF124" i="2"/>
  <c r="BE124" i="2"/>
  <c r="BD124" i="2"/>
  <c r="R124" i="2"/>
  <c r="P124" i="2"/>
  <c r="N124" i="2"/>
  <c r="BG122" i="2"/>
  <c r="BF122" i="2"/>
  <c r="BE122" i="2"/>
  <c r="BD122" i="2"/>
  <c r="R122" i="2"/>
  <c r="P122" i="2"/>
  <c r="N122" i="2"/>
  <c r="BG120" i="2"/>
  <c r="BF120" i="2"/>
  <c r="BE120" i="2"/>
  <c r="BD120" i="2"/>
  <c r="R120" i="2"/>
  <c r="P120" i="2"/>
  <c r="N120" i="2"/>
  <c r="BG118" i="2"/>
  <c r="BF118" i="2"/>
  <c r="BE118" i="2"/>
  <c r="BD118" i="2"/>
  <c r="R118" i="2"/>
  <c r="P118" i="2"/>
  <c r="N118" i="2"/>
  <c r="F112" i="2"/>
  <c r="F110" i="2"/>
  <c r="E108" i="2"/>
  <c r="F89" i="2"/>
  <c r="F87" i="2"/>
  <c r="E85" i="2"/>
  <c r="E19" i="2"/>
  <c r="E16" i="2"/>
  <c r="L90" i="1"/>
  <c r="AM90" i="1"/>
  <c r="AM89" i="1"/>
  <c r="L89" i="1"/>
  <c r="AM87" i="1"/>
  <c r="L87" i="1"/>
  <c r="L85" i="1"/>
  <c r="L84" i="1"/>
  <c r="BI156" i="2"/>
  <c r="BI149" i="2"/>
  <c r="BI126" i="2"/>
  <c r="BI137" i="2"/>
  <c r="BI130" i="2"/>
  <c r="BI122" i="2"/>
  <c r="AS94" i="1"/>
  <c r="BI139" i="2"/>
  <c r="BI147" i="2"/>
  <c r="BI132" i="2"/>
  <c r="BI152" i="2"/>
  <c r="BI118" i="2"/>
  <c r="BI120" i="2"/>
  <c r="BI143" i="2"/>
  <c r="BI141" i="2"/>
  <c r="BI128" i="2"/>
  <c r="BI154" i="2"/>
  <c r="BI161" i="2"/>
  <c r="BI135" i="2"/>
  <c r="BI145" i="2"/>
  <c r="BI159" i="2"/>
  <c r="BI124" i="2"/>
  <c r="F90" i="2" l="1"/>
  <c r="F113" i="2"/>
  <c r="N117" i="2"/>
  <c r="R117" i="2"/>
  <c r="P117" i="2"/>
  <c r="BI151" i="2"/>
  <c r="BI134" i="2"/>
  <c r="BI117" i="2"/>
  <c r="R134" i="2"/>
  <c r="N151" i="2"/>
  <c r="BI158" i="2"/>
  <c r="P134" i="2"/>
  <c r="R151" i="2"/>
  <c r="P158" i="2"/>
  <c r="N134" i="2"/>
  <c r="P151" i="2"/>
  <c r="N158" i="2"/>
  <c r="R158" i="2"/>
  <c r="BC120" i="2"/>
  <c r="BC126" i="2"/>
  <c r="BC130" i="2"/>
  <c r="BC137" i="2"/>
  <c r="BC154" i="2"/>
  <c r="BC159" i="2"/>
  <c r="BC124" i="2"/>
  <c r="BC143" i="2"/>
  <c r="BC161" i="2"/>
  <c r="BC147" i="2"/>
  <c r="BC122" i="2"/>
  <c r="BC139" i="2"/>
  <c r="BC128" i="2"/>
  <c r="BC135" i="2"/>
  <c r="BC145" i="2"/>
  <c r="BC156" i="2"/>
  <c r="BC149" i="2"/>
  <c r="BC118" i="2"/>
  <c r="BC132" i="2"/>
  <c r="BC141" i="2"/>
  <c r="BC152" i="2"/>
  <c r="F33" i="2"/>
  <c r="BB95" i="1" s="1"/>
  <c r="BB94" i="1" s="1"/>
  <c r="AX94" i="1" s="1"/>
  <c r="F34" i="2"/>
  <c r="BC95" i="1"/>
  <c r="BC94" i="1" s="1"/>
  <c r="AY94" i="1" s="1"/>
  <c r="AW95" i="1"/>
  <c r="F32" i="2"/>
  <c r="BA95" i="1" s="1"/>
  <c r="BA94" i="1" s="1"/>
  <c r="W30" i="1" s="1"/>
  <c r="F35" i="2"/>
  <c r="BD95" i="1" s="1"/>
  <c r="BD94" i="1" s="1"/>
  <c r="W33" i="1" s="1"/>
  <c r="BI116" i="2" l="1"/>
  <c r="AG95" i="1" s="1"/>
  <c r="AG94" i="1" s="1"/>
  <c r="P116" i="2"/>
  <c r="R116" i="2"/>
  <c r="N116" i="2"/>
  <c r="AU95" i="1" s="1"/>
  <c r="AU94" i="1" s="1"/>
  <c r="W32" i="1"/>
  <c r="W31" i="1"/>
  <c r="AW94" i="1"/>
  <c r="AK30" i="1" s="1"/>
  <c r="AV95" i="1"/>
  <c r="AT95" i="1" s="1"/>
  <c r="F31" i="2"/>
  <c r="AZ95" i="1" s="1"/>
  <c r="AZ94" i="1" s="1"/>
  <c r="W29" i="1" s="1"/>
  <c r="AN95" i="1" l="1"/>
  <c r="AK26" i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<sst xmlns="http://schemas.openxmlformats.org/spreadsheetml/2006/main" count="634" uniqueCount="191">
  <si>
    <t>Export Komplet</t>
  </si>
  <si>
    <t/>
  </si>
  <si>
    <t>2.0</t>
  </si>
  <si>
    <t>ZAMOK</t>
  </si>
  <si>
    <t>False</t>
  </si>
  <si>
    <t>{86622400-e303-4544-a568-2f0ad4bd1245}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</si>
  <si>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</si>
  <si>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</si>
  <si>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</si>
  <si>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</si>
  <si>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</si>
  <si>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</si>
  <si>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</si>
  <si>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</si>
  <si>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</si>
  <si>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</si>
  <si>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</si>
  <si>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Osazování mobilních toalet v obvodu OŘ Praha 2022-2024</t>
  </si>
  <si>
    <t>KSO:</t>
  </si>
  <si>
    <t>CC-CZ:</t>
  </si>
  <si>
    <t>Místo:</t>
  </si>
  <si>
    <t>obvod OŘ Praha</t>
  </si>
  <si>
    <t>Datum:</t>
  </si>
  <si>
    <t>20. 7. 2022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</si>
  <si>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</si>
  <si>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</si>
  <si>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</si>
  <si>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</si>
  <si>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</si>
  <si>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</si>
  <si>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</si>
  <si>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</si>
  <si>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</si>
  <si>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</si>
  <si>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</si>
  <si>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</si>
  <si>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</si>
  <si>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</si>
  <si>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</si>
  <si>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</si>
  <si>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</si>
  <si>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</si>
  <si>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</si>
  <si>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</si>
  <si>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</si>
  <si>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</si>
  <si>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</si>
  <si>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</si>
  <si>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</si>
  <si>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</si>
  <si>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</si>
  <si>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</si>
  <si>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</si>
  <si>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</si>
  <si>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</si>
  <si>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</si>
  <si>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</si>
  <si>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</si>
  <si>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</si>
  <si>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</si>
  <si>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</si>
  <si>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</si>
  <si>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</si>
  <si>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</si>
  <si>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</si>
  <si>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</si>
  <si>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</si>
  <si>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</si>
  <si>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</si>
  <si>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</si>
  <si>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</si>
  <si>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</si>
  <si>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</si>
  <si>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</si>
  <si>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</si>
  <si>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</si>
  <si>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</si>
  <si>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</si>
  <si>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</si>
  <si>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</si>
  <si>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</si>
  <si>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</si>
  <si>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</si>
  <si>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</si>
  <si>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</si>
  <si>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</si>
  <si>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</si>
  <si>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</si>
  <si>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</si>
  <si>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</si>
  <si>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</si>
  <si>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01 - Mobilní WC do 1kusu</t>
  </si>
  <si>
    <t>02 - Mobilní WC 2 a více kusů</t>
  </si>
  <si>
    <t>03 - Mimořádné čištění</t>
  </si>
  <si>
    <t>04 - Havarijní osazení mobilního WC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</si>
  <si>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</si>
  <si>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</si>
  <si>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</si>
  <si>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</si>
  <si>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</si>
  <si>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</si>
  <si>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</si>
  <si>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</si>
  <si>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</si>
  <si>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</si>
  <si>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01</t>
  </si>
  <si>
    <t>Mobilní WC do 1kusu</t>
  </si>
  <si>
    <t>ROZPOCET</t>
  </si>
  <si>
    <t>K</t>
  </si>
  <si>
    <t>Mobilní toaleta s umyvadlem, cena za pronájem 1den/1kus v celkové délce pronájmu 1-7dnů, osazení na 1 místo, servis 1x týdně</t>
  </si>
  <si>
    <t>den</t>
  </si>
  <si>
    <t>4</t>
  </si>
  <si>
    <t>1291594097</t>
  </si>
  <si>
    <t>P</t>
  </si>
  <si>
    <t>Poznámka k položce:_x000D_
Jedná se o kompletní dodávku včetně dopravy na místo s následným odvozem a úklidem pozemku po odstranění mobilního WC, usazení do plochy s urovnáním a zajištěním WC, pravidelného úklidu včetně umytí, doplnění hygienických potřeb, kapalin a vyprázdnění fekální nádrže v četnosti 1x týdně_x000D_
_x000D_
Minimální standard vybavení toalety:_x000D_
- fekální nádrž 250l_x000D_
- držák na 2 role toaletního papíru_x000D_
- dveřní uzamykací systém s ukazatelem obsazenosti_x000D_
- zásobník na čistou vodu pro mytí rukou 40l_x000D_
- dávkovač na tekuté mýdlo_x000D_
- háček na oděvy</t>
  </si>
  <si>
    <t>1.2</t>
  </si>
  <si>
    <t>Mobilní toaleta s umyvadlem, cena za pronájem 1den/1kus v celkové délce pronájmu 1-7dnů, osazení na 1 místo, servis 2x týdně</t>
  </si>
  <si>
    <t>-351462021</t>
  </si>
  <si>
    <t>Poznámka k položce:_x000D_
Jedná se o kompletní dodávku včetně dopravy na místo s následným odvozem a úklidem pozemku po odstranění mobilního WC, usazení do plochy s urovnáním a zajištěním WC, pravidelného úklidu včetně umytí, doplnění hygienických potřeb, kapalin a vyprázdnění fekální nádrže v četnosti 2x týdně_x000D_
_x000D_
Minimální standard vybavení toalety:_x000D_
- fekální nádrž 250l_x000D_
- držák na 2 role toaletního papíru_x000D_
- dveřní uzamykací systém s ukazatelem obsazenosti_x000D_
- zásobník na čistou vodu pro mytí rukou 40l_x000D_
- dávkovač na tekuté mýdlo_x000D_
- háček na oděvy</t>
  </si>
  <si>
    <t>3</t>
  </si>
  <si>
    <t>Mobilní toaleta s umyvadlem, cena za pronájem 1den/1kus v celkové délce pronájmu 8-14dnů, osazení na 1 místo, servis 1x týdně</t>
  </si>
  <si>
    <t>-1061100504</t>
  </si>
  <si>
    <t>2.1</t>
  </si>
  <si>
    <t>Mobilní toaleta s umyvadlem, cena za pronájem 1den/1kus v celkové délce pronájmu 8-14dnů, osazení na 1 místo, servis 2x týdně</t>
  </si>
  <si>
    <t>87956110</t>
  </si>
  <si>
    <t>5</t>
  </si>
  <si>
    <t>Mobilní toaleta s umyvadlem, cena za pronájem 1den/1kus v celkové délce pronájmu 15-30dnů, osazení na 1 místo, servis 1x týdně</t>
  </si>
  <si>
    <t>-1618751030</t>
  </si>
  <si>
    <t>6</t>
  </si>
  <si>
    <t>3.11</t>
  </si>
  <si>
    <t>Mobilní toaleta s umyvadlem, cena za pronájem 1den/1kus v celkové délce pronájmu 15-30dnů, osazení na 1 místo, servis 2x týdně</t>
  </si>
  <si>
    <t>-1422983647</t>
  </si>
  <si>
    <t>7</t>
  </si>
  <si>
    <t>Mobilní toaleta s umyvadlem, cena za pronájem 1den/1kus v celkové délce pronájmu 31 a více dnů, osazení na 1 místo, servis 1x týdně</t>
  </si>
  <si>
    <t>980044311</t>
  </si>
  <si>
    <t>8</t>
  </si>
  <si>
    <t>4.11</t>
  </si>
  <si>
    <t>Mobilní toaleta s umyvadlem, cena za pronájem 1den/1kus v celkové délce pronájmu 31 a více dnů, osazení na 1 místo, servis 2x týdně</t>
  </si>
  <si>
    <t>606544701</t>
  </si>
  <si>
    <t>02</t>
  </si>
  <si>
    <t>Mobilní WC 2 a více kusů</t>
  </si>
  <si>
    <t>9</t>
  </si>
  <si>
    <t>1.1</t>
  </si>
  <si>
    <t>414008148</t>
  </si>
  <si>
    <t>10</t>
  </si>
  <si>
    <t>1.11</t>
  </si>
  <si>
    <t>877294461</t>
  </si>
  <si>
    <t>11</t>
  </si>
  <si>
    <t>2.2</t>
  </si>
  <si>
    <t>-560598382</t>
  </si>
  <si>
    <t>12</t>
  </si>
  <si>
    <t>2.22</t>
  </si>
  <si>
    <t>1253593893</t>
  </si>
  <si>
    <t>13</t>
  </si>
  <si>
    <t>3.1</t>
  </si>
  <si>
    <t>-1515937301</t>
  </si>
  <si>
    <t>14</t>
  </si>
  <si>
    <t>3.12</t>
  </si>
  <si>
    <t>-718602122</t>
  </si>
  <si>
    <t>4.1</t>
  </si>
  <si>
    <t>10957961</t>
  </si>
  <si>
    <t>16</t>
  </si>
  <si>
    <t>4.12</t>
  </si>
  <si>
    <t>606016241</t>
  </si>
  <si>
    <t>03</t>
  </si>
  <si>
    <t>Mimořádné čištění</t>
  </si>
  <si>
    <t>17</t>
  </si>
  <si>
    <t>3.33</t>
  </si>
  <si>
    <t>Neplánované čištění nad rámec běžného úklidu za 1 kus WC v jednom místě</t>
  </si>
  <si>
    <t>případ</t>
  </si>
  <si>
    <t>1282802616</t>
  </si>
  <si>
    <t>Poznámka k položce:_x000D_
jedná se o úklid nad rámec pravidelného úklidu včetně umytí, doplnění hygienických potřeb, kapalin , vyprázdnění fekální nádrže, likvidace odpadu a dopravy na místo</t>
  </si>
  <si>
    <t>18</t>
  </si>
  <si>
    <t>3.34</t>
  </si>
  <si>
    <t>Neplánované čištění nad rámec běžného úklidu za 2-5 kusů WC v jednom místě</t>
  </si>
  <si>
    <t>-1180438713</t>
  </si>
  <si>
    <t>19</t>
  </si>
  <si>
    <t>3.35</t>
  </si>
  <si>
    <t>Neplánované čištění nad rámec běžného úklidu za 5 a více kusů WC v jednom místě</t>
  </si>
  <si>
    <t>-2024448160</t>
  </si>
  <si>
    <t>04</t>
  </si>
  <si>
    <t>Havarijní osazení mobilního WC</t>
  </si>
  <si>
    <t>20</t>
  </si>
  <si>
    <t>4.01</t>
  </si>
  <si>
    <t>Příplatek za havarijní přistavení jakéhokoliv počtu WC na 1 místo do 3h od nahlášení požadavku v pracovní době 06:00-18:00h v pracovních dnech</t>
  </si>
  <si>
    <t>-1865488737</t>
  </si>
  <si>
    <t>Poznámka k položce:_x000D_
jedná se o mimořádné přistavení mobilní toalety na základě požadavku objednatele např. v důsledku havárie nad rámec standardní dodací lhůty pro běžné osazení.</t>
  </si>
  <si>
    <t>4.02</t>
  </si>
  <si>
    <t>Příplatek za havarijní přistavení jakéhokoliv počtu WC na 1 místo do 3h od nahlášení požadavku mimo pracovní dobu 18:00-06:00h, o víkendech a svátcích</t>
  </si>
  <si>
    <t>789571047</t>
  </si>
  <si>
    <t>SOUPIS JEDNOTKOVÝCH 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</si>
</sst>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b/>
      <sz val="14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4" fontId="18" fillId="2" borderId="0" xfId="0" applyNumberFormat="1" applyFont="1" applyFill="1" applyBorder="1" applyAlignment="1" applyProtection="1">
      <alignment vertical="center"/>
      <protection locked="0"/>
    </xf>
    <xf numFmtId="14" fontId="18" fillId="2" borderId="0" xfId="0" applyNumberFormat="1" applyFont="1" applyFill="1" applyBorder="1" applyAlignment="1" applyProtection="1">
      <alignment vertical="center"/>
      <protection locked="0"/>
    </xf>
    <xf numFmtId="0" fontId="32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177800</xdr:colOff>
      <xdr:row>103</xdr:row>
      <xdr:rowOff>76200</xdr:rowOff>
    </xdr:from>
    <xdr:to>
      <xdr:col>7</xdr:col>
      <xdr:colOff>862965</xdr:colOff>
      <xdr:row>107</xdr:row>
      <xdr:rowOff>200025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21425" y="685800"/>
          <a:ext cx="685165" cy="76200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19"/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182" t="s">
        <v>14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"/>
      <c r="AL5" s="18"/>
      <c r="AM5" s="18"/>
      <c r="AN5" s="18"/>
      <c r="AO5" s="18"/>
      <c r="AP5" s="18"/>
      <c r="AQ5" s="18"/>
      <c r="AR5" s="16"/>
      <c r="BE5" s="179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184" t="s">
        <v>17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"/>
      <c r="AL6" s="18"/>
      <c r="AM6" s="18"/>
      <c r="AN6" s="18"/>
      <c r="AO6" s="18"/>
      <c r="AP6" s="18"/>
      <c r="AQ6" s="18"/>
      <c r="AR6" s="16"/>
      <c r="BE6" s="180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180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180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180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180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180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180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180"/>
      <c r="BS13" s="13" t="s">
        <v>6</v>
      </c>
    </row>
    <row r="14" spans="1:74">
      <c r="B14" s="17"/>
      <c r="C14" s="18"/>
      <c r="D14" s="18"/>
      <c r="E14" s="185" t="s">
        <v>31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6"/>
      <c r="AC14" s="186"/>
      <c r="AD14" s="186"/>
      <c r="AE14" s="186"/>
      <c r="AF14" s="186"/>
      <c r="AG14" s="186"/>
      <c r="AH14" s="186"/>
      <c r="AI14" s="186"/>
      <c r="AJ14" s="186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180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180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180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180"/>
      <c r="BS17" s="13" t="s">
        <v>34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180"/>
      <c r="BS18" s="13" t="s">
        <v>6</v>
      </c>
    </row>
    <row r="19" spans="1:71" s="1" customFormat="1" ht="12" customHeight="1">
      <c r="B19" s="17"/>
      <c r="C19" s="18"/>
      <c r="D19" s="25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180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180"/>
      <c r="BS20" s="13" t="s">
        <v>34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180"/>
    </row>
    <row r="22" spans="1:71" s="1" customFormat="1" ht="12" customHeight="1">
      <c r="B22" s="17"/>
      <c r="C22" s="18"/>
      <c r="D22" s="25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180"/>
    </row>
    <row r="23" spans="1:71" s="1" customFormat="1" ht="16.5" customHeight="1">
      <c r="B23" s="17"/>
      <c r="C23" s="18"/>
      <c r="D23" s="18"/>
      <c r="E23" s="187" t="s">
        <v>1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O23" s="18"/>
      <c r="AP23" s="18"/>
      <c r="AQ23" s="18"/>
      <c r="AR23" s="16"/>
      <c r="BE23" s="180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180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180"/>
    </row>
    <row r="26" spans="1:71" s="2" customFormat="1" ht="25.9" customHeight="1">
      <c r="A26" s="30"/>
      <c r="B26" s="31"/>
      <c r="C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188" t="e">
        <f>ROUND(AG94,2)</f>
        <v>#REF!</v>
      </c>
      <c r="AL26" s="189"/>
      <c r="AM26" s="189"/>
      <c r="AN26" s="189"/>
      <c r="AO26" s="189"/>
      <c r="AP26" s="32"/>
      <c r="AQ26" s="32"/>
      <c r="AR26" s="35"/>
      <c r="BE26" s="180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180"/>
    </row>
    <row r="28" spans="1:71" s="2" customFormat="1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190" t="s">
        <v>39</v>
      </c>
      <c r="M28" s="190"/>
      <c r="N28" s="190"/>
      <c r="O28" s="190"/>
      <c r="P28" s="190"/>
      <c r="Q28" s="32"/>
      <c r="R28" s="32"/>
      <c r="S28" s="32"/>
      <c r="T28" s="32"/>
      <c r="U28" s="32"/>
      <c r="V28" s="32"/>
      <c r="W28" s="190" t="s">
        <v>40</v>
      </c>
      <c r="X28" s="190"/>
      <c r="Y28" s="190"/>
      <c r="Z28" s="190"/>
      <c r="AA28" s="190"/>
      <c r="AB28" s="190"/>
      <c r="AC28" s="190"/>
      <c r="AD28" s="190"/>
      <c r="AE28" s="190"/>
      <c r="AF28" s="32"/>
      <c r="AG28" s="32"/>
      <c r="AH28" s="32"/>
      <c r="AI28" s="32"/>
      <c r="AJ28" s="32"/>
      <c r="AK28" s="190" t="s">
        <v>41</v>
      </c>
      <c r="AL28" s="190"/>
      <c r="AM28" s="190"/>
      <c r="AN28" s="190"/>
      <c r="AO28" s="190"/>
      <c r="AP28" s="32"/>
      <c r="AQ28" s="32"/>
      <c r="AR28" s="35"/>
      <c r="BE28" s="180"/>
    </row>
    <row r="29" spans="1:71" s="3" customFormat="1" ht="14.45" customHeight="1">
      <c r="B29" s="36"/>
      <c r="C29" s="37"/>
      <c r="D29" s="25" t="s">
        <v>42</v>
      </c>
      <c r="E29" s="37"/>
      <c r="F29" s="25" t="s">
        <v>43</v>
      </c>
      <c r="G29" s="37"/>
      <c r="H29" s="37"/>
      <c r="I29" s="37"/>
      <c r="J29" s="37"/>
      <c r="K29" s="37"/>
      <c r="L29" s="193">
        <v>0.21</v>
      </c>
      <c r="M29" s="192"/>
      <c r="N29" s="192"/>
      <c r="O29" s="192"/>
      <c r="P29" s="192"/>
      <c r="Q29" s="37"/>
      <c r="R29" s="37"/>
      <c r="S29" s="37"/>
      <c r="T29" s="37"/>
      <c r="U29" s="37"/>
      <c r="V29" s="37"/>
      <c r="W29" s="191" t="e">
        <f>ROUND(AZ94, 2)</f>
        <v>#REF!</v>
      </c>
      <c r="X29" s="192"/>
      <c r="Y29" s="192"/>
      <c r="Z29" s="192"/>
      <c r="AA29" s="192"/>
      <c r="AB29" s="192"/>
      <c r="AC29" s="192"/>
      <c r="AD29" s="192"/>
      <c r="AE29" s="192"/>
      <c r="AF29" s="37"/>
      <c r="AG29" s="37"/>
      <c r="AH29" s="37"/>
      <c r="AI29" s="37"/>
      <c r="AJ29" s="37"/>
      <c r="AK29" s="191" t="e">
        <f>ROUND(AV94, 2)</f>
        <v>#REF!</v>
      </c>
      <c r="AL29" s="192"/>
      <c r="AM29" s="192"/>
      <c r="AN29" s="192"/>
      <c r="AO29" s="192"/>
      <c r="AP29" s="37"/>
      <c r="AQ29" s="37"/>
      <c r="AR29" s="38"/>
      <c r="BE29" s="181"/>
    </row>
    <row r="30" spans="1:71" s="3" customFormat="1" ht="14.45" customHeight="1">
      <c r="B30" s="36"/>
      <c r="C30" s="37"/>
      <c r="D30" s="37"/>
      <c r="E30" s="37"/>
      <c r="F30" s="25" t="s">
        <v>44</v>
      </c>
      <c r="G30" s="37"/>
      <c r="H30" s="37"/>
      <c r="I30" s="37"/>
      <c r="J30" s="37"/>
      <c r="K30" s="37"/>
      <c r="L30" s="193">
        <v>0.15</v>
      </c>
      <c r="M30" s="192"/>
      <c r="N30" s="192"/>
      <c r="O30" s="192"/>
      <c r="P30" s="192"/>
      <c r="Q30" s="37"/>
      <c r="R30" s="37"/>
      <c r="S30" s="37"/>
      <c r="T30" s="37"/>
      <c r="U30" s="37"/>
      <c r="V30" s="37"/>
      <c r="W30" s="191">
        <f>ROUND(BA94, 2)</f>
        <v>0</v>
      </c>
      <c r="X30" s="192"/>
      <c r="Y30" s="192"/>
      <c r="Z30" s="192"/>
      <c r="AA30" s="192"/>
      <c r="AB30" s="192"/>
      <c r="AC30" s="192"/>
      <c r="AD30" s="192"/>
      <c r="AE30" s="192"/>
      <c r="AF30" s="37"/>
      <c r="AG30" s="37"/>
      <c r="AH30" s="37"/>
      <c r="AI30" s="37"/>
      <c r="AJ30" s="37"/>
      <c r="AK30" s="191">
        <f>ROUND(AW94, 2)</f>
        <v>0</v>
      </c>
      <c r="AL30" s="192"/>
      <c r="AM30" s="192"/>
      <c r="AN30" s="192"/>
      <c r="AO30" s="192"/>
      <c r="AP30" s="37"/>
      <c r="AQ30" s="37"/>
      <c r="AR30" s="38"/>
      <c r="BE30" s="181"/>
    </row>
    <row r="31" spans="1:71" s="3" customFormat="1" ht="14.45" hidden="1" customHeight="1">
      <c r="B31" s="36"/>
      <c r="C31" s="37"/>
      <c r="D31" s="37"/>
      <c r="E31" s="37"/>
      <c r="F31" s="25" t="s">
        <v>45</v>
      </c>
      <c r="G31" s="37"/>
      <c r="H31" s="37"/>
      <c r="I31" s="37"/>
      <c r="J31" s="37"/>
      <c r="K31" s="37"/>
      <c r="L31" s="193">
        <v>0.21</v>
      </c>
      <c r="M31" s="192"/>
      <c r="N31" s="192"/>
      <c r="O31" s="192"/>
      <c r="P31" s="192"/>
      <c r="Q31" s="37"/>
      <c r="R31" s="37"/>
      <c r="S31" s="37"/>
      <c r="T31" s="37"/>
      <c r="U31" s="37"/>
      <c r="V31" s="37"/>
      <c r="W31" s="191">
        <f>ROUND(BB94, 2)</f>
        <v>0</v>
      </c>
      <c r="X31" s="192"/>
      <c r="Y31" s="192"/>
      <c r="Z31" s="192"/>
      <c r="AA31" s="192"/>
      <c r="AB31" s="192"/>
      <c r="AC31" s="192"/>
      <c r="AD31" s="192"/>
      <c r="AE31" s="192"/>
      <c r="AF31" s="37"/>
      <c r="AG31" s="37"/>
      <c r="AH31" s="37"/>
      <c r="AI31" s="37"/>
      <c r="AJ31" s="37"/>
      <c r="AK31" s="191">
        <v>0</v>
      </c>
      <c r="AL31" s="192"/>
      <c r="AM31" s="192"/>
      <c r="AN31" s="192"/>
      <c r="AO31" s="192"/>
      <c r="AP31" s="37"/>
      <c r="AQ31" s="37"/>
      <c r="AR31" s="38"/>
      <c r="BE31" s="181"/>
    </row>
    <row r="32" spans="1:71" s="3" customFormat="1" ht="14.45" hidden="1" customHeight="1">
      <c r="B32" s="36"/>
      <c r="C32" s="37"/>
      <c r="D32" s="37"/>
      <c r="E32" s="37"/>
      <c r="F32" s="25" t="s">
        <v>46</v>
      </c>
      <c r="G32" s="37"/>
      <c r="H32" s="37"/>
      <c r="I32" s="37"/>
      <c r="J32" s="37"/>
      <c r="K32" s="37"/>
      <c r="L32" s="193">
        <v>0.15</v>
      </c>
      <c r="M32" s="192"/>
      <c r="N32" s="192"/>
      <c r="O32" s="192"/>
      <c r="P32" s="192"/>
      <c r="Q32" s="37"/>
      <c r="R32" s="37"/>
      <c r="S32" s="37"/>
      <c r="T32" s="37"/>
      <c r="U32" s="37"/>
      <c r="V32" s="37"/>
      <c r="W32" s="191">
        <f>ROUND(BC94, 2)</f>
        <v>0</v>
      </c>
      <c r="X32" s="192"/>
      <c r="Y32" s="192"/>
      <c r="Z32" s="192"/>
      <c r="AA32" s="192"/>
      <c r="AB32" s="192"/>
      <c r="AC32" s="192"/>
      <c r="AD32" s="192"/>
      <c r="AE32" s="192"/>
      <c r="AF32" s="37"/>
      <c r="AG32" s="37"/>
      <c r="AH32" s="37"/>
      <c r="AI32" s="37"/>
      <c r="AJ32" s="37"/>
      <c r="AK32" s="191">
        <v>0</v>
      </c>
      <c r="AL32" s="192"/>
      <c r="AM32" s="192"/>
      <c r="AN32" s="192"/>
      <c r="AO32" s="192"/>
      <c r="AP32" s="37"/>
      <c r="AQ32" s="37"/>
      <c r="AR32" s="38"/>
      <c r="BE32" s="181"/>
    </row>
    <row r="33" spans="1:57" s="3" customFormat="1" ht="14.45" hidden="1" customHeight="1">
      <c r="B33" s="36"/>
      <c r="C33" s="37"/>
      <c r="D33" s="37"/>
      <c r="E33" s="37"/>
      <c r="F33" s="25" t="s">
        <v>47</v>
      </c>
      <c r="G33" s="37"/>
      <c r="H33" s="37"/>
      <c r="I33" s="37"/>
      <c r="J33" s="37"/>
      <c r="K33" s="37"/>
      <c r="L33" s="193">
        <v>0</v>
      </c>
      <c r="M33" s="192"/>
      <c r="N33" s="192"/>
      <c r="O33" s="192"/>
      <c r="P33" s="192"/>
      <c r="Q33" s="37"/>
      <c r="R33" s="37"/>
      <c r="S33" s="37"/>
      <c r="T33" s="37"/>
      <c r="U33" s="37"/>
      <c r="V33" s="37"/>
      <c r="W33" s="191">
        <f>ROUND(BD94, 2)</f>
        <v>0</v>
      </c>
      <c r="X33" s="192"/>
      <c r="Y33" s="192"/>
      <c r="Z33" s="192"/>
      <c r="AA33" s="192"/>
      <c r="AB33" s="192"/>
      <c r="AC33" s="192"/>
      <c r="AD33" s="192"/>
      <c r="AE33" s="192"/>
      <c r="AF33" s="37"/>
      <c r="AG33" s="37"/>
      <c r="AH33" s="37"/>
      <c r="AI33" s="37"/>
      <c r="AJ33" s="37"/>
      <c r="AK33" s="191">
        <v>0</v>
      </c>
      <c r="AL33" s="192"/>
      <c r="AM33" s="192"/>
      <c r="AN33" s="192"/>
      <c r="AO33" s="192"/>
      <c r="AP33" s="37"/>
      <c r="AQ33" s="37"/>
      <c r="AR33" s="38"/>
      <c r="BE33" s="181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180"/>
    </row>
    <row r="35" spans="1:57" s="2" customFormat="1" ht="25.9" customHeight="1">
      <c r="A35" s="30"/>
      <c r="B35" s="31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194" t="s">
        <v>50</v>
      </c>
      <c r="Y35" s="195"/>
      <c r="Z35" s="195"/>
      <c r="AA35" s="195"/>
      <c r="AB35" s="195"/>
      <c r="AC35" s="41"/>
      <c r="AD35" s="41"/>
      <c r="AE35" s="41"/>
      <c r="AF35" s="41"/>
      <c r="AG35" s="41"/>
      <c r="AH35" s="41"/>
      <c r="AI35" s="41"/>
      <c r="AJ35" s="41"/>
      <c r="AK35" s="196" t="e">
        <f>SUM(AK26:AK33)</f>
        <v>#REF!</v>
      </c>
      <c r="AL35" s="195"/>
      <c r="AM35" s="195"/>
      <c r="AN35" s="195"/>
      <c r="AO35" s="197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52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>
      <c r="A60" s="30"/>
      <c r="B60" s="31"/>
      <c r="C60" s="32"/>
      <c r="D60" s="48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53</v>
      </c>
      <c r="AI60" s="34"/>
      <c r="AJ60" s="34"/>
      <c r="AK60" s="34"/>
      <c r="AL60" s="34"/>
      <c r="AM60" s="48" t="s">
        <v>54</v>
      </c>
      <c r="AN60" s="34"/>
      <c r="AO60" s="34"/>
      <c r="AP60" s="32"/>
      <c r="AQ60" s="32"/>
      <c r="AR60" s="35"/>
      <c r="BE60" s="30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>
      <c r="A64" s="30"/>
      <c r="B64" s="31"/>
      <c r="C64" s="32"/>
      <c r="D64" s="45" t="s">
        <v>55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56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>
      <c r="A75" s="30"/>
      <c r="B75" s="31"/>
      <c r="C75" s="32"/>
      <c r="D75" s="48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53</v>
      </c>
      <c r="AI75" s="34"/>
      <c r="AJ75" s="34"/>
      <c r="AK75" s="34"/>
      <c r="AL75" s="34"/>
      <c r="AM75" s="48" t="s">
        <v>54</v>
      </c>
      <c r="AN75" s="34"/>
      <c r="AO75" s="34"/>
      <c r="AP75" s="32"/>
      <c r="AQ75" s="32"/>
      <c r="AR75" s="35"/>
      <c r="BE75" s="30"/>
    </row>
    <row r="76" spans="1:57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0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0" s="2" customFormat="1" ht="24.95" customHeight="1">
      <c r="A82" s="30"/>
      <c r="B82" s="31"/>
      <c r="C82" s="19" t="s">
        <v>57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0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0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OR_PHA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0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198" t="str">
        <f>K6</f>
        <v>Osazování mobilních toalet v obvodu OŘ Praha 2022-2024</v>
      </c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199"/>
      <c r="AH85" s="199"/>
      <c r="AI85" s="199"/>
      <c r="AJ85" s="199"/>
      <c r="AK85" s="59"/>
      <c r="AL85" s="59"/>
      <c r="AM85" s="59"/>
      <c r="AN85" s="59"/>
      <c r="AO85" s="59"/>
      <c r="AP85" s="59"/>
      <c r="AQ85" s="59"/>
      <c r="AR85" s="60"/>
    </row>
    <row r="86" spans="1:90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0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obvod OŘ Praha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00" t="str">
        <f>IF(AN8= "","",AN8)</f>
        <v>20. 7. 2022</v>
      </c>
      <c r="AN87" s="200"/>
      <c r="AO87" s="32"/>
      <c r="AP87" s="32"/>
      <c r="AQ87" s="32"/>
      <c r="AR87" s="35"/>
      <c r="BE87" s="30"/>
    </row>
    <row r="88" spans="1:90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0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Správa železnic, státní organizace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32</v>
      </c>
      <c r="AJ89" s="32"/>
      <c r="AK89" s="32"/>
      <c r="AL89" s="32"/>
      <c r="AM89" s="201" t="str">
        <f>IF(E17="","",E17)</f>
        <v xml:space="preserve"> </v>
      </c>
      <c r="AN89" s="202"/>
      <c r="AO89" s="202"/>
      <c r="AP89" s="202"/>
      <c r="AQ89" s="32"/>
      <c r="AR89" s="35"/>
      <c r="AS89" s="203" t="s">
        <v>58</v>
      </c>
      <c r="AT89" s="204"/>
      <c r="AU89" s="62"/>
      <c r="AV89" s="62"/>
      <c r="AW89" s="62"/>
      <c r="AX89" s="62"/>
      <c r="AY89" s="62"/>
      <c r="AZ89" s="62"/>
      <c r="BA89" s="62"/>
      <c r="BB89" s="62"/>
      <c r="BC89" s="62"/>
      <c r="BD89" s="63"/>
      <c r="BE89" s="30"/>
    </row>
    <row r="90" spans="1:90" s="2" customFormat="1" ht="15.2" customHeight="1">
      <c r="A90" s="30"/>
      <c r="B90" s="31"/>
      <c r="C90" s="25" t="s">
        <v>30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35</v>
      </c>
      <c r="AJ90" s="32"/>
      <c r="AK90" s="32"/>
      <c r="AL90" s="32"/>
      <c r="AM90" s="201" t="str">
        <f>IF(E20="","",E20)</f>
        <v>L. Ulrich, DiS.</v>
      </c>
      <c r="AN90" s="202"/>
      <c r="AO90" s="202"/>
      <c r="AP90" s="202"/>
      <c r="AQ90" s="32"/>
      <c r="AR90" s="35"/>
      <c r="AS90" s="205"/>
      <c r="AT90" s="206"/>
      <c r="AU90" s="64"/>
      <c r="AV90" s="64"/>
      <c r="AW90" s="64"/>
      <c r="AX90" s="64"/>
      <c r="AY90" s="64"/>
      <c r="AZ90" s="64"/>
      <c r="BA90" s="64"/>
      <c r="BB90" s="64"/>
      <c r="BC90" s="64"/>
      <c r="BD90" s="65"/>
      <c r="BE90" s="30"/>
    </row>
    <row r="91" spans="1:90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07"/>
      <c r="AT91" s="208"/>
      <c r="AU91" s="66"/>
      <c r="AV91" s="66"/>
      <c r="AW91" s="66"/>
      <c r="AX91" s="66"/>
      <c r="AY91" s="66"/>
      <c r="AZ91" s="66"/>
      <c r="BA91" s="66"/>
      <c r="BB91" s="66"/>
      <c r="BC91" s="66"/>
      <c r="BD91" s="67"/>
      <c r="BE91" s="30"/>
    </row>
    <row r="92" spans="1:90" s="2" customFormat="1" ht="29.25" customHeight="1">
      <c r="A92" s="30"/>
      <c r="B92" s="31"/>
      <c r="C92" s="209" t="s">
        <v>59</v>
      </c>
      <c r="D92" s="210"/>
      <c r="E92" s="210"/>
      <c r="F92" s="210"/>
      <c r="G92" s="210"/>
      <c r="H92" s="68"/>
      <c r="I92" s="211" t="s">
        <v>60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2" t="s">
        <v>61</v>
      </c>
      <c r="AH92" s="210"/>
      <c r="AI92" s="210"/>
      <c r="AJ92" s="210"/>
      <c r="AK92" s="210"/>
      <c r="AL92" s="210"/>
      <c r="AM92" s="210"/>
      <c r="AN92" s="211" t="s">
        <v>62</v>
      </c>
      <c r="AO92" s="210"/>
      <c r="AP92" s="213"/>
      <c r="AQ92" s="69" t="s">
        <v>63</v>
      </c>
      <c r="AR92" s="35"/>
      <c r="AS92" s="70" t="s">
        <v>64</v>
      </c>
      <c r="AT92" s="71" t="s">
        <v>65</v>
      </c>
      <c r="AU92" s="71" t="s">
        <v>66</v>
      </c>
      <c r="AV92" s="71" t="s">
        <v>67</v>
      </c>
      <c r="AW92" s="71" t="s">
        <v>68</v>
      </c>
      <c r="AX92" s="71" t="s">
        <v>69</v>
      </c>
      <c r="AY92" s="71" t="s">
        <v>70</v>
      </c>
      <c r="AZ92" s="71" t="s">
        <v>71</v>
      </c>
      <c r="BA92" s="71" t="s">
        <v>72</v>
      </c>
      <c r="BB92" s="71" t="s">
        <v>73</v>
      </c>
      <c r="BC92" s="71" t="s">
        <v>74</v>
      </c>
      <c r="BD92" s="72" t="s">
        <v>75</v>
      </c>
      <c r="BE92" s="30"/>
    </row>
    <row r="93" spans="1:90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5"/>
      <c r="BE93" s="30"/>
    </row>
    <row r="94" spans="1:90" s="6" customFormat="1" ht="32.450000000000003" customHeight="1">
      <c r="B94" s="76"/>
      <c r="C94" s="77" t="s">
        <v>76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217" t="e">
        <f>ROUND(AG95,2)</f>
        <v>#REF!</v>
      </c>
      <c r="AH94" s="217"/>
      <c r="AI94" s="217"/>
      <c r="AJ94" s="217"/>
      <c r="AK94" s="217"/>
      <c r="AL94" s="217"/>
      <c r="AM94" s="217"/>
      <c r="AN94" s="218" t="e">
        <f>SUM(AG94,AT94)</f>
        <v>#REF!</v>
      </c>
      <c r="AO94" s="218"/>
      <c r="AP94" s="218"/>
      <c r="AQ94" s="79" t="s">
        <v>1</v>
      </c>
      <c r="AR94" s="80"/>
      <c r="AS94" s="81">
        <f>ROUND(AS95,2)</f>
        <v>0</v>
      </c>
      <c r="AT94" s="82" t="e">
        <f>ROUND(SUM(AV94:AW94),2)</f>
        <v>#REF!</v>
      </c>
      <c r="AU94" s="83" t="e">
        <f>ROUND(AU95,5)</f>
        <v>#REF!</v>
      </c>
      <c r="AV94" s="82" t="e">
        <f>ROUND(AZ94*L29,2)</f>
        <v>#REF!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 t="e">
        <f>ROUND(AZ95,2)</f>
        <v>#REF!</v>
      </c>
      <c r="BA94" s="82">
        <f>ROUND(BA95,2)</f>
        <v>0</v>
      </c>
      <c r="BB94" s="82">
        <f>ROUND(BB95,2)</f>
        <v>0</v>
      </c>
      <c r="BC94" s="82">
        <f>ROUND(BC95,2)</f>
        <v>0</v>
      </c>
      <c r="BD94" s="84">
        <f>ROUND(BD95,2)</f>
        <v>0</v>
      </c>
      <c r="BS94" s="85" t="s">
        <v>77</v>
      </c>
      <c r="BT94" s="85" t="s">
        <v>78</v>
      </c>
      <c r="BV94" s="85" t="s">
        <v>79</v>
      </c>
      <c r="BW94" s="85" t="s">
        <v>5</v>
      </c>
      <c r="BX94" s="85" t="s">
        <v>80</v>
      </c>
      <c r="CL94" s="85" t="s">
        <v>1</v>
      </c>
    </row>
    <row r="95" spans="1:90" s="7" customFormat="1" ht="24.75" customHeight="1">
      <c r="A95" s="86" t="s">
        <v>81</v>
      </c>
      <c r="B95" s="87"/>
      <c r="C95" s="88"/>
      <c r="D95" s="216" t="s">
        <v>14</v>
      </c>
      <c r="E95" s="216"/>
      <c r="F95" s="216"/>
      <c r="G95" s="216"/>
      <c r="H95" s="216"/>
      <c r="I95" s="89"/>
      <c r="J95" s="216" t="s">
        <v>17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4" t="e">
        <f>'OR_PHA - Osazování mobiln...'!#REF!</f>
        <v>#REF!</v>
      </c>
      <c r="AH95" s="215"/>
      <c r="AI95" s="215"/>
      <c r="AJ95" s="215"/>
      <c r="AK95" s="215"/>
      <c r="AL95" s="215"/>
      <c r="AM95" s="215"/>
      <c r="AN95" s="214" t="e">
        <f>SUM(AG95,AT95)</f>
        <v>#REF!</v>
      </c>
      <c r="AO95" s="215"/>
      <c r="AP95" s="215"/>
      <c r="AQ95" s="90" t="s">
        <v>82</v>
      </c>
      <c r="AR95" s="91"/>
      <c r="AS95" s="92">
        <v>0</v>
      </c>
      <c r="AT95" s="93" t="e">
        <f>ROUND(SUM(AV95:AW95),2)</f>
        <v>#REF!</v>
      </c>
      <c r="AU95" s="94" t="e">
        <f>'OR_PHA - Osazování mobiln...'!N116</f>
        <v>#REF!</v>
      </c>
      <c r="AV95" s="93" t="e">
        <f>'OR_PHA - Osazování mobiln...'!#REF!</f>
        <v>#REF!</v>
      </c>
      <c r="AW95" s="93" t="e">
        <f>'OR_PHA - Osazování mobiln...'!#REF!</f>
        <v>#REF!</v>
      </c>
      <c r="AX95" s="93" t="e">
        <f>'OR_PHA - Osazování mobiln...'!#REF!</f>
        <v>#REF!</v>
      </c>
      <c r="AY95" s="93" t="e">
        <f>'OR_PHA - Osazování mobiln...'!#REF!</f>
        <v>#REF!</v>
      </c>
      <c r="AZ95" s="93" t="e">
        <f>'OR_PHA - Osazování mobiln...'!F31</f>
        <v>#REF!</v>
      </c>
      <c r="BA95" s="93">
        <f>'OR_PHA - Osazování mobiln...'!F32</f>
        <v>0</v>
      </c>
      <c r="BB95" s="93">
        <f>'OR_PHA - Osazování mobiln...'!F33</f>
        <v>0</v>
      </c>
      <c r="BC95" s="93">
        <f>'OR_PHA - Osazování mobiln...'!F34</f>
        <v>0</v>
      </c>
      <c r="BD95" s="95">
        <f>'OR_PHA - Osazování mobiln...'!F35</f>
        <v>0</v>
      </c>
      <c r="BT95" s="96" t="s">
        <v>83</v>
      </c>
      <c r="BU95" s="96" t="s">
        <v>84</v>
      </c>
      <c r="BV95" s="96" t="s">
        <v>79</v>
      </c>
      <c r="BW95" s="96" t="s">
        <v>5</v>
      </c>
      <c r="BX95" s="96" t="s">
        <v>80</v>
      </c>
      <c r="CL95" s="96" t="s">
        <v>1</v>
      </c>
    </row>
    <row r="96" spans="1:90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/oEa3INouKVmvEb79/1Nl5jaaO5o7ytVeF7LXXwiVB+3qcnjZhDi9OmUNGkTzP02G/iB3nkwNipe0fJO8Ucv7Q==" saltValue="TRJJ3DT0DalRdJMb0/1JDHGs2h0hB0RZ1kVb6ibDxf9SB+H43r6SYdjh27toQ6BE/Lqax/UxbLXLimuU8C+L1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OR_PHA - Osazování mobil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3"/>
  <sheetViews>
    <sheetView showGridLines="0" tabSelected="1" workbookViewId="0">
      <selection activeCell="F113" sqref="F11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8" style="1" customWidth="1"/>
    <col min="6" max="6" width="110.1640625" style="1" customWidth="1"/>
    <col min="7" max="7" width="7.5" style="1" customWidth="1"/>
    <col min="8" max="8" width="15.83203125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2" spans="1:44" s="1" customFormat="1" ht="36.950000000000003" customHeight="1"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AR2" s="13" t="s">
        <v>5</v>
      </c>
    </row>
    <row r="3" spans="1:44" s="1" customFormat="1" ht="6.95" hidden="1" customHeight="1">
      <c r="B3" s="97"/>
      <c r="C3" s="98"/>
      <c r="D3" s="98"/>
      <c r="E3" s="98"/>
      <c r="F3" s="98"/>
      <c r="G3" s="98"/>
      <c r="H3" s="98"/>
      <c r="I3" s="98"/>
      <c r="J3" s="16"/>
      <c r="AR3" s="13" t="s">
        <v>85</v>
      </c>
    </row>
    <row r="4" spans="1:44" s="1" customFormat="1" ht="24.95" hidden="1" customHeight="1">
      <c r="B4" s="16"/>
      <c r="D4" s="99" t="s">
        <v>86</v>
      </c>
      <c r="J4" s="16"/>
      <c r="K4" s="100" t="s">
        <v>10</v>
      </c>
      <c r="AR4" s="13" t="s">
        <v>4</v>
      </c>
    </row>
    <row r="5" spans="1:44" s="1" customFormat="1" ht="6.95" hidden="1" customHeight="1">
      <c r="B5" s="16"/>
      <c r="J5" s="16"/>
    </row>
    <row r="6" spans="1:44" s="2" customFormat="1" ht="12" hidden="1" customHeight="1">
      <c r="A6" s="30"/>
      <c r="B6" s="35"/>
      <c r="C6" s="30"/>
      <c r="D6" s="101" t="s">
        <v>16</v>
      </c>
      <c r="E6" s="30"/>
      <c r="F6" s="30"/>
      <c r="G6" s="30"/>
      <c r="H6" s="30"/>
      <c r="I6" s="30"/>
      <c r="J6" s="47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</row>
    <row r="7" spans="1:44" s="2" customFormat="1" ht="16.5" hidden="1" customHeight="1">
      <c r="A7" s="30"/>
      <c r="B7" s="35"/>
      <c r="C7" s="30"/>
      <c r="D7" s="30"/>
      <c r="E7" s="220" t="s">
        <v>17</v>
      </c>
      <c r="F7" s="221"/>
      <c r="G7" s="221"/>
      <c r="H7" s="30"/>
      <c r="I7" s="30"/>
      <c r="J7" s="47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</row>
    <row r="8" spans="1:44" s="2" customFormat="1" hidden="1">
      <c r="A8" s="30"/>
      <c r="B8" s="35"/>
      <c r="C8" s="30"/>
      <c r="D8" s="30"/>
      <c r="E8" s="30"/>
      <c r="F8" s="30"/>
      <c r="G8" s="30"/>
      <c r="H8" s="30"/>
      <c r="I8" s="30"/>
      <c r="J8" s="47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</row>
    <row r="9" spans="1:44" s="2" customFormat="1" ht="12" hidden="1" customHeight="1">
      <c r="A9" s="30"/>
      <c r="B9" s="35"/>
      <c r="C9" s="30"/>
      <c r="D9" s="101" t="s">
        <v>18</v>
      </c>
      <c r="E9" s="30"/>
      <c r="F9" s="102" t="s">
        <v>1</v>
      </c>
      <c r="G9" s="30"/>
      <c r="H9" s="101" t="s">
        <v>19</v>
      </c>
      <c r="I9" s="30"/>
      <c r="J9" s="47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</row>
    <row r="10" spans="1:44" s="2" customFormat="1" ht="12" hidden="1" customHeight="1">
      <c r="A10" s="30"/>
      <c r="B10" s="35"/>
      <c r="C10" s="30"/>
      <c r="D10" s="101" t="s">
        <v>20</v>
      </c>
      <c r="E10" s="30"/>
      <c r="F10" s="102" t="s">
        <v>21</v>
      </c>
      <c r="G10" s="30"/>
      <c r="H10" s="101" t="s">
        <v>22</v>
      </c>
      <c r="I10" s="30"/>
      <c r="J10" s="47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</row>
    <row r="11" spans="1:44" s="2" customFormat="1" ht="10.9" hidden="1" customHeight="1">
      <c r="A11" s="30"/>
      <c r="B11" s="35"/>
      <c r="C11" s="30"/>
      <c r="D11" s="30"/>
      <c r="E11" s="30"/>
      <c r="F11" s="30"/>
      <c r="G11" s="30"/>
      <c r="H11" s="30"/>
      <c r="I11" s="30"/>
      <c r="J11" s="47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</row>
    <row r="12" spans="1:44" s="2" customFormat="1" ht="12" hidden="1" customHeight="1">
      <c r="A12" s="30"/>
      <c r="B12" s="35"/>
      <c r="C12" s="30"/>
      <c r="D12" s="101" t="s">
        <v>24</v>
      </c>
      <c r="E12" s="30"/>
      <c r="F12" s="30"/>
      <c r="G12" s="30"/>
      <c r="H12" s="101" t="s">
        <v>25</v>
      </c>
      <c r="I12" s="30"/>
      <c r="J12" s="47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</row>
    <row r="13" spans="1:44" s="2" customFormat="1" ht="18" hidden="1" customHeight="1">
      <c r="A13" s="30"/>
      <c r="B13" s="35"/>
      <c r="C13" s="30"/>
      <c r="D13" s="30"/>
      <c r="E13" s="102" t="s">
        <v>27</v>
      </c>
      <c r="F13" s="30"/>
      <c r="G13" s="30"/>
      <c r="H13" s="101" t="s">
        <v>28</v>
      </c>
      <c r="I13" s="30"/>
      <c r="J13" s="47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</row>
    <row r="14" spans="1:44" s="2" customFormat="1" ht="6.95" hidden="1" customHeight="1">
      <c r="A14" s="30"/>
      <c r="B14" s="35"/>
      <c r="C14" s="30"/>
      <c r="D14" s="30"/>
      <c r="E14" s="30"/>
      <c r="F14" s="30"/>
      <c r="G14" s="30"/>
      <c r="H14" s="30"/>
      <c r="I14" s="30"/>
      <c r="J14" s="47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</row>
    <row r="15" spans="1:44" s="2" customFormat="1" ht="12" hidden="1" customHeight="1">
      <c r="A15" s="30"/>
      <c r="B15" s="35"/>
      <c r="C15" s="30"/>
      <c r="D15" s="101" t="s">
        <v>30</v>
      </c>
      <c r="E15" s="30"/>
      <c r="F15" s="30"/>
      <c r="G15" s="30"/>
      <c r="H15" s="101" t="s">
        <v>25</v>
      </c>
      <c r="I15" s="30"/>
      <c r="J15" s="47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</row>
    <row r="16" spans="1:44" s="2" customFormat="1" ht="18" hidden="1" customHeight="1">
      <c r="A16" s="30"/>
      <c r="B16" s="35"/>
      <c r="C16" s="30"/>
      <c r="D16" s="30"/>
      <c r="E16" s="222" t="str">
        <f>'Rekapitulace zakázky'!E14</f>
        <v>Vyplň údaj</v>
      </c>
      <c r="F16" s="223"/>
      <c r="G16" s="223"/>
      <c r="H16" s="101" t="s">
        <v>28</v>
      </c>
      <c r="I16" s="30"/>
      <c r="J16" s="47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s="2" customFormat="1" ht="6.95" hidden="1" customHeight="1">
      <c r="A17" s="30"/>
      <c r="B17" s="35"/>
      <c r="C17" s="30"/>
      <c r="D17" s="30"/>
      <c r="E17" s="30"/>
      <c r="F17" s="30"/>
      <c r="G17" s="30"/>
      <c r="H17" s="30"/>
      <c r="I17" s="30"/>
      <c r="J17" s="47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s="2" customFormat="1" ht="12" hidden="1" customHeight="1">
      <c r="A18" s="30"/>
      <c r="B18" s="35"/>
      <c r="C18" s="30"/>
      <c r="D18" s="101" t="s">
        <v>32</v>
      </c>
      <c r="E18" s="30"/>
      <c r="F18" s="30"/>
      <c r="G18" s="30"/>
      <c r="H18" s="101" t="s">
        <v>25</v>
      </c>
      <c r="I18" s="30"/>
      <c r="J18" s="47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s="2" customFormat="1" ht="18" hidden="1" customHeight="1">
      <c r="A19" s="30"/>
      <c r="B19" s="35"/>
      <c r="C19" s="30"/>
      <c r="D19" s="30"/>
      <c r="E19" s="102" t="str">
        <f>IF('Rekapitulace zakázky'!E17="","",'Rekapitulace zakázky'!E17)</f>
        <v xml:space="preserve"> </v>
      </c>
      <c r="F19" s="30"/>
      <c r="G19" s="30"/>
      <c r="H19" s="101" t="s">
        <v>28</v>
      </c>
      <c r="I19" s="30"/>
      <c r="J19" s="47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s="2" customFormat="1" ht="6.95" hidden="1" customHeight="1">
      <c r="A20" s="30"/>
      <c r="B20" s="35"/>
      <c r="C20" s="30"/>
      <c r="D20" s="30"/>
      <c r="E20" s="30"/>
      <c r="F20" s="30"/>
      <c r="G20" s="30"/>
      <c r="H20" s="30"/>
      <c r="I20" s="30"/>
      <c r="J20" s="47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s="2" customFormat="1" ht="12" hidden="1" customHeight="1">
      <c r="A21" s="30"/>
      <c r="B21" s="35"/>
      <c r="C21" s="30"/>
      <c r="D21" s="101" t="s">
        <v>35</v>
      </c>
      <c r="E21" s="30"/>
      <c r="F21" s="30"/>
      <c r="G21" s="30"/>
      <c r="H21" s="101" t="s">
        <v>25</v>
      </c>
      <c r="I21" s="30"/>
      <c r="J21" s="47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s="2" customFormat="1" ht="18" hidden="1" customHeight="1">
      <c r="A22" s="30"/>
      <c r="B22" s="35"/>
      <c r="C22" s="30"/>
      <c r="D22" s="30"/>
      <c r="E22" s="102" t="s">
        <v>36</v>
      </c>
      <c r="F22" s="30"/>
      <c r="G22" s="30"/>
      <c r="H22" s="101" t="s">
        <v>28</v>
      </c>
      <c r="I22" s="30"/>
      <c r="J22" s="47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s="2" customFormat="1" ht="6.95" hidden="1" customHeight="1">
      <c r="A23" s="30"/>
      <c r="B23" s="35"/>
      <c r="C23" s="30"/>
      <c r="D23" s="30"/>
      <c r="E23" s="30"/>
      <c r="F23" s="30"/>
      <c r="G23" s="30"/>
      <c r="H23" s="30"/>
      <c r="I23" s="30"/>
      <c r="J23" s="47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s="2" customFormat="1" ht="12" hidden="1" customHeight="1">
      <c r="A24" s="30"/>
      <c r="B24" s="35"/>
      <c r="C24" s="30"/>
      <c r="D24" s="101" t="s">
        <v>37</v>
      </c>
      <c r="E24" s="30"/>
      <c r="F24" s="30"/>
      <c r="G24" s="30"/>
      <c r="H24" s="30"/>
      <c r="I24" s="30"/>
      <c r="J24" s="47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s="8" customFormat="1" ht="16.5" hidden="1" customHeight="1">
      <c r="A25" s="103"/>
      <c r="B25" s="104"/>
      <c r="C25" s="103"/>
      <c r="D25" s="103"/>
      <c r="E25" s="224" t="s">
        <v>1</v>
      </c>
      <c r="F25" s="224"/>
      <c r="G25" s="224"/>
      <c r="H25" s="103"/>
      <c r="I25" s="103"/>
      <c r="J25" s="105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</row>
    <row r="26" spans="1:29" s="2" customFormat="1" ht="6.95" hidden="1" customHeight="1">
      <c r="A26" s="30"/>
      <c r="B26" s="35"/>
      <c r="C26" s="30"/>
      <c r="D26" s="30"/>
      <c r="E26" s="30"/>
      <c r="F26" s="30"/>
      <c r="G26" s="30"/>
      <c r="H26" s="30"/>
      <c r="I26" s="30"/>
      <c r="J26" s="47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s="2" customFormat="1" ht="6.95" hidden="1" customHeight="1">
      <c r="A27" s="30"/>
      <c r="B27" s="35"/>
      <c r="C27" s="30"/>
      <c r="D27" s="106"/>
      <c r="E27" s="106"/>
      <c r="F27" s="106"/>
      <c r="G27" s="106"/>
      <c r="H27" s="106"/>
      <c r="I27" s="106"/>
      <c r="J27" s="47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s="2" customFormat="1" ht="25.35" hidden="1" customHeight="1">
      <c r="A28" s="30"/>
      <c r="B28" s="35"/>
      <c r="C28" s="30"/>
      <c r="D28" s="107" t="s">
        <v>38</v>
      </c>
      <c r="E28" s="30"/>
      <c r="F28" s="30"/>
      <c r="G28" s="30"/>
      <c r="H28" s="30"/>
      <c r="I28" s="30"/>
      <c r="J28" s="47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s="2" customFormat="1" ht="6.95" hidden="1" customHeight="1">
      <c r="A29" s="30"/>
      <c r="B29" s="35"/>
      <c r="C29" s="30"/>
      <c r="D29" s="106"/>
      <c r="E29" s="106"/>
      <c r="F29" s="106"/>
      <c r="G29" s="106"/>
      <c r="H29" s="106"/>
      <c r="I29" s="106"/>
      <c r="J29" s="47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s="2" customFormat="1" ht="14.45" hidden="1" customHeight="1">
      <c r="A30" s="30"/>
      <c r="B30" s="35"/>
      <c r="C30" s="30"/>
      <c r="D30" s="30"/>
      <c r="E30" s="30"/>
      <c r="F30" s="108" t="s">
        <v>40</v>
      </c>
      <c r="G30" s="30"/>
      <c r="H30" s="108" t="s">
        <v>39</v>
      </c>
      <c r="I30" s="30"/>
      <c r="J30" s="47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s="2" customFormat="1" ht="14.45" hidden="1" customHeight="1">
      <c r="A31" s="30"/>
      <c r="B31" s="35"/>
      <c r="C31" s="30"/>
      <c r="D31" s="109" t="s">
        <v>42</v>
      </c>
      <c r="E31" s="101" t="s">
        <v>43</v>
      </c>
      <c r="F31" s="110" t="e">
        <f>ROUND((SUM(BC116:BC162)),  2)</f>
        <v>#REF!</v>
      </c>
      <c r="G31" s="30"/>
      <c r="H31" s="111">
        <v>0.21</v>
      </c>
      <c r="I31" s="30"/>
      <c r="J31" s="47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</row>
    <row r="32" spans="1:29" s="2" customFormat="1" ht="14.45" hidden="1" customHeight="1">
      <c r="A32" s="30"/>
      <c r="B32" s="35"/>
      <c r="C32" s="30"/>
      <c r="D32" s="30"/>
      <c r="E32" s="101" t="s">
        <v>44</v>
      </c>
      <c r="F32" s="110">
        <f>ROUND((SUM(BD116:BD162)),  2)</f>
        <v>0</v>
      </c>
      <c r="G32" s="30"/>
      <c r="H32" s="111">
        <v>0.15</v>
      </c>
      <c r="I32" s="30"/>
      <c r="J32" s="47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</row>
    <row r="33" spans="1:29" s="2" customFormat="1" ht="14.45" hidden="1" customHeight="1">
      <c r="A33" s="30"/>
      <c r="B33" s="35"/>
      <c r="C33" s="30"/>
      <c r="D33" s="30"/>
      <c r="E33" s="101" t="s">
        <v>45</v>
      </c>
      <c r="F33" s="110">
        <f>ROUND((SUM(BE116:BE162)),  2)</f>
        <v>0</v>
      </c>
      <c r="G33" s="30"/>
      <c r="H33" s="111">
        <v>0.21</v>
      </c>
      <c r="I33" s="30"/>
      <c r="J33" s="47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</row>
    <row r="34" spans="1:29" s="2" customFormat="1" ht="14.45" hidden="1" customHeight="1">
      <c r="A34" s="30"/>
      <c r="B34" s="35"/>
      <c r="C34" s="30"/>
      <c r="D34" s="30"/>
      <c r="E34" s="101" t="s">
        <v>46</v>
      </c>
      <c r="F34" s="110">
        <f>ROUND((SUM(BF116:BF162)),  2)</f>
        <v>0</v>
      </c>
      <c r="G34" s="30"/>
      <c r="H34" s="111">
        <v>0.15</v>
      </c>
      <c r="I34" s="30"/>
      <c r="J34" s="47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</row>
    <row r="35" spans="1:29" s="2" customFormat="1" ht="14.45" hidden="1" customHeight="1">
      <c r="A35" s="30"/>
      <c r="B35" s="35"/>
      <c r="C35" s="30"/>
      <c r="D35" s="30"/>
      <c r="E35" s="101" t="s">
        <v>47</v>
      </c>
      <c r="F35" s="110">
        <f>ROUND((SUM(BG116:BG162)),  2)</f>
        <v>0</v>
      </c>
      <c r="G35" s="30"/>
      <c r="H35" s="111">
        <v>0</v>
      </c>
      <c r="I35" s="30"/>
      <c r="J35" s="47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</row>
    <row r="36" spans="1:29" s="2" customFormat="1" ht="6.95" hidden="1" customHeight="1">
      <c r="A36" s="30"/>
      <c r="B36" s="35"/>
      <c r="C36" s="30"/>
      <c r="D36" s="30"/>
      <c r="E36" s="30"/>
      <c r="F36" s="30"/>
      <c r="G36" s="30"/>
      <c r="H36" s="30"/>
      <c r="I36" s="30"/>
      <c r="J36" s="47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</row>
    <row r="37" spans="1:29" s="2" customFormat="1" ht="25.35" hidden="1" customHeight="1">
      <c r="A37" s="30"/>
      <c r="B37" s="35"/>
      <c r="C37" s="112"/>
      <c r="D37" s="113" t="s">
        <v>48</v>
      </c>
      <c r="E37" s="114"/>
      <c r="F37" s="114"/>
      <c r="G37" s="115" t="s">
        <v>49</v>
      </c>
      <c r="H37" s="114"/>
      <c r="I37" s="116"/>
      <c r="J37" s="47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</row>
    <row r="38" spans="1:29" s="2" customFormat="1" ht="14.45" hidden="1" customHeight="1">
      <c r="A38" s="30"/>
      <c r="B38" s="35"/>
      <c r="C38" s="30"/>
      <c r="D38" s="30"/>
      <c r="E38" s="30"/>
      <c r="F38" s="30"/>
      <c r="G38" s="30"/>
      <c r="H38" s="30"/>
      <c r="I38" s="30"/>
      <c r="J38" s="47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</row>
    <row r="39" spans="1:29" s="1" customFormat="1" ht="14.45" hidden="1" customHeight="1">
      <c r="B39" s="16"/>
      <c r="J39" s="16"/>
    </row>
    <row r="40" spans="1:29" s="1" customFormat="1" ht="14.45" hidden="1" customHeight="1">
      <c r="B40" s="16"/>
      <c r="J40" s="16"/>
    </row>
    <row r="41" spans="1:29" s="1" customFormat="1" ht="14.45" hidden="1" customHeight="1">
      <c r="B41" s="16"/>
      <c r="J41" s="16"/>
    </row>
    <row r="42" spans="1:29" s="1" customFormat="1" ht="14.45" hidden="1" customHeight="1">
      <c r="B42" s="16"/>
      <c r="J42" s="16"/>
    </row>
    <row r="43" spans="1:29" s="1" customFormat="1" ht="14.45" hidden="1" customHeight="1">
      <c r="B43" s="16"/>
      <c r="J43" s="16"/>
    </row>
    <row r="44" spans="1:29" s="1" customFormat="1" ht="14.45" hidden="1" customHeight="1">
      <c r="B44" s="16"/>
      <c r="J44" s="16"/>
    </row>
    <row r="45" spans="1:29" s="1" customFormat="1" ht="14.45" hidden="1" customHeight="1">
      <c r="B45" s="16"/>
      <c r="J45" s="16"/>
    </row>
    <row r="46" spans="1:29" s="1" customFormat="1" ht="14.45" hidden="1" customHeight="1">
      <c r="B46" s="16"/>
      <c r="J46" s="16"/>
    </row>
    <row r="47" spans="1:29" s="1" customFormat="1" ht="14.45" hidden="1" customHeight="1">
      <c r="B47" s="16"/>
      <c r="J47" s="16"/>
    </row>
    <row r="48" spans="1:29" s="1" customFormat="1" ht="14.45" hidden="1" customHeight="1">
      <c r="B48" s="16"/>
      <c r="J48" s="16"/>
    </row>
    <row r="49" spans="1:29" s="1" customFormat="1" ht="14.45" hidden="1" customHeight="1">
      <c r="B49" s="16"/>
      <c r="J49" s="16"/>
    </row>
    <row r="50" spans="1:29" s="2" customFormat="1" ht="14.45" hidden="1" customHeight="1">
      <c r="B50" s="47"/>
      <c r="D50" s="117" t="s">
        <v>51</v>
      </c>
      <c r="E50" s="118"/>
      <c r="F50" s="118"/>
      <c r="G50" s="117" t="s">
        <v>52</v>
      </c>
      <c r="H50" s="118"/>
      <c r="I50" s="118"/>
      <c r="J50" s="47"/>
    </row>
    <row r="51" spans="1:29" hidden="1">
      <c r="B51" s="16"/>
      <c r="J51" s="16"/>
    </row>
    <row r="52" spans="1:29" hidden="1">
      <c r="B52" s="16"/>
      <c r="J52" s="16"/>
    </row>
    <row r="53" spans="1:29" hidden="1">
      <c r="B53" s="16"/>
      <c r="J53" s="16"/>
    </row>
    <row r="54" spans="1:29" hidden="1">
      <c r="B54" s="16"/>
      <c r="J54" s="16"/>
    </row>
    <row r="55" spans="1:29" hidden="1">
      <c r="B55" s="16"/>
      <c r="J55" s="16"/>
    </row>
    <row r="56" spans="1:29" hidden="1">
      <c r="B56" s="16"/>
      <c r="J56" s="16"/>
    </row>
    <row r="57" spans="1:29" hidden="1">
      <c r="B57" s="16"/>
      <c r="J57" s="16"/>
    </row>
    <row r="58" spans="1:29" hidden="1">
      <c r="B58" s="16"/>
      <c r="J58" s="16"/>
    </row>
    <row r="59" spans="1:29" hidden="1">
      <c r="B59" s="16"/>
      <c r="J59" s="16"/>
    </row>
    <row r="60" spans="1:29" hidden="1">
      <c r="B60" s="16"/>
      <c r="J60" s="16"/>
    </row>
    <row r="61" spans="1:29" s="2" customFormat="1" ht="12.75" hidden="1">
      <c r="A61" s="30"/>
      <c r="B61" s="35"/>
      <c r="C61" s="30"/>
      <c r="D61" s="119" t="s">
        <v>53</v>
      </c>
      <c r="E61" s="120"/>
      <c r="F61" s="121" t="s">
        <v>54</v>
      </c>
      <c r="G61" s="119" t="s">
        <v>53</v>
      </c>
      <c r="H61" s="120"/>
      <c r="I61" s="120"/>
      <c r="J61" s="47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</row>
    <row r="62" spans="1:29" hidden="1">
      <c r="B62" s="16"/>
      <c r="J62" s="16"/>
    </row>
    <row r="63" spans="1:29" hidden="1">
      <c r="B63" s="16"/>
      <c r="J63" s="16"/>
    </row>
    <row r="64" spans="1:29" hidden="1">
      <c r="B64" s="16"/>
      <c r="J64" s="16"/>
    </row>
    <row r="65" spans="1:29" s="2" customFormat="1" ht="12.75" hidden="1">
      <c r="A65" s="30"/>
      <c r="B65" s="35"/>
      <c r="C65" s="30"/>
      <c r="D65" s="117" t="s">
        <v>55</v>
      </c>
      <c r="E65" s="122"/>
      <c r="F65" s="122"/>
      <c r="G65" s="117" t="s">
        <v>56</v>
      </c>
      <c r="H65" s="122"/>
      <c r="I65" s="122"/>
      <c r="J65" s="47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</row>
    <row r="66" spans="1:29" hidden="1">
      <c r="B66" s="16"/>
      <c r="J66" s="16"/>
    </row>
    <row r="67" spans="1:29" hidden="1">
      <c r="B67" s="16"/>
      <c r="J67" s="16"/>
    </row>
    <row r="68" spans="1:29" hidden="1">
      <c r="B68" s="16"/>
      <c r="J68" s="16"/>
    </row>
    <row r="69" spans="1:29" hidden="1">
      <c r="B69" s="16"/>
      <c r="J69" s="16"/>
    </row>
    <row r="70" spans="1:29" hidden="1">
      <c r="B70" s="16"/>
      <c r="J70" s="16"/>
    </row>
    <row r="71" spans="1:29" hidden="1">
      <c r="B71" s="16"/>
      <c r="J71" s="16"/>
    </row>
    <row r="72" spans="1:29" hidden="1">
      <c r="B72" s="16"/>
      <c r="J72" s="16"/>
    </row>
    <row r="73" spans="1:29" hidden="1">
      <c r="B73" s="16"/>
      <c r="J73" s="16"/>
    </row>
    <row r="74" spans="1:29" hidden="1">
      <c r="B74" s="16"/>
      <c r="J74" s="16"/>
    </row>
    <row r="75" spans="1:29" hidden="1">
      <c r="B75" s="16"/>
      <c r="J75" s="16"/>
    </row>
    <row r="76" spans="1:29" s="2" customFormat="1" ht="12.75" hidden="1">
      <c r="A76" s="30"/>
      <c r="B76" s="35"/>
      <c r="C76" s="30"/>
      <c r="D76" s="119" t="s">
        <v>53</v>
      </c>
      <c r="E76" s="120"/>
      <c r="F76" s="121" t="s">
        <v>54</v>
      </c>
      <c r="G76" s="119" t="s">
        <v>53</v>
      </c>
      <c r="H76" s="120"/>
      <c r="I76" s="120"/>
      <c r="J76" s="47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</row>
    <row r="77" spans="1:29" s="2" customFormat="1" ht="14.45" hidden="1" customHeight="1">
      <c r="A77" s="30"/>
      <c r="B77" s="123"/>
      <c r="C77" s="124"/>
      <c r="D77" s="124"/>
      <c r="E77" s="124"/>
      <c r="F77" s="124"/>
      <c r="G77" s="124"/>
      <c r="H77" s="124"/>
      <c r="I77" s="124"/>
      <c r="J77" s="47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</row>
    <row r="78" spans="1:29" hidden="1"/>
    <row r="79" spans="1:29" hidden="1"/>
    <row r="80" spans="1:29" hidden="1"/>
    <row r="81" spans="1:45" s="2" customFormat="1" ht="6.95" hidden="1" customHeight="1">
      <c r="A81" s="30"/>
      <c r="B81" s="125"/>
      <c r="C81" s="126"/>
      <c r="D81" s="126"/>
      <c r="E81" s="126"/>
      <c r="F81" s="126"/>
      <c r="G81" s="126"/>
      <c r="H81" s="126"/>
      <c r="I81" s="126"/>
      <c r="J81" s="47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</row>
    <row r="82" spans="1:45" s="2" customFormat="1" ht="24.95" hidden="1" customHeight="1">
      <c r="A82" s="30"/>
      <c r="B82" s="31"/>
      <c r="C82" s="19" t="s">
        <v>87</v>
      </c>
      <c r="D82" s="32"/>
      <c r="E82" s="32"/>
      <c r="F82" s="32"/>
      <c r="G82" s="32"/>
      <c r="H82" s="32"/>
      <c r="I82" s="32"/>
      <c r="J82" s="47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</row>
    <row r="83" spans="1:45" s="2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47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</row>
    <row r="84" spans="1:45" s="2" customFormat="1" ht="12" hidden="1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47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</row>
    <row r="85" spans="1:45" s="2" customFormat="1" ht="16.5" hidden="1" customHeight="1">
      <c r="A85" s="30"/>
      <c r="B85" s="31"/>
      <c r="C85" s="32"/>
      <c r="D85" s="32"/>
      <c r="E85" s="198" t="str">
        <f>E7</f>
        <v>Osazování mobilních toalet v obvodu OŘ Praha 2022-2024</v>
      </c>
      <c r="F85" s="225"/>
      <c r="G85" s="225"/>
      <c r="H85" s="32"/>
      <c r="I85" s="32"/>
      <c r="J85" s="47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</row>
    <row r="86" spans="1:45" s="2" customFormat="1" ht="6.95" hidden="1" customHeight="1">
      <c r="A86" s="30"/>
      <c r="B86" s="31"/>
      <c r="C86" s="32"/>
      <c r="D86" s="32"/>
      <c r="E86" s="32"/>
      <c r="F86" s="32"/>
      <c r="G86" s="32"/>
      <c r="H86" s="32"/>
      <c r="I86" s="32"/>
      <c r="J86" s="47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</row>
    <row r="87" spans="1:45" s="2" customFormat="1" ht="12" hidden="1" customHeight="1">
      <c r="A87" s="30"/>
      <c r="B87" s="31"/>
      <c r="C87" s="25" t="s">
        <v>20</v>
      </c>
      <c r="D87" s="32"/>
      <c r="E87" s="32"/>
      <c r="F87" s="23" t="str">
        <f>F10</f>
        <v>obvod OŘ Praha</v>
      </c>
      <c r="G87" s="32"/>
      <c r="H87" s="25" t="s">
        <v>22</v>
      </c>
      <c r="I87" s="32"/>
      <c r="J87" s="47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</row>
    <row r="88" spans="1:45" s="2" customFormat="1" ht="6.95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47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</row>
    <row r="89" spans="1:45" s="2" customFormat="1" ht="15.2" hidden="1" customHeight="1">
      <c r="A89" s="30"/>
      <c r="B89" s="31"/>
      <c r="C89" s="25" t="s">
        <v>24</v>
      </c>
      <c r="D89" s="32"/>
      <c r="E89" s="32"/>
      <c r="F89" s="23" t="str">
        <f>E13</f>
        <v>Správa železnic, státní organizace</v>
      </c>
      <c r="G89" s="32"/>
      <c r="H89" s="25" t="s">
        <v>32</v>
      </c>
      <c r="I89" s="32"/>
      <c r="J89" s="47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</row>
    <row r="90" spans="1:45" s="2" customFormat="1" ht="15.2" hidden="1" customHeight="1">
      <c r="A90" s="30"/>
      <c r="B90" s="31"/>
      <c r="C90" s="25" t="s">
        <v>30</v>
      </c>
      <c r="D90" s="32"/>
      <c r="E90" s="32"/>
      <c r="F90" s="23" t="str">
        <f>IF(E16="","",E16)</f>
        <v>Vyplň údaj</v>
      </c>
      <c r="G90" s="32"/>
      <c r="H90" s="25" t="s">
        <v>35</v>
      </c>
      <c r="I90" s="32"/>
      <c r="J90" s="47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</row>
    <row r="91" spans="1:45" s="2" customFormat="1" ht="10.35" hidden="1" customHeight="1">
      <c r="A91" s="30"/>
      <c r="B91" s="31"/>
      <c r="C91" s="32"/>
      <c r="D91" s="32"/>
      <c r="E91" s="32"/>
      <c r="F91" s="32"/>
      <c r="G91" s="32"/>
      <c r="H91" s="32"/>
      <c r="I91" s="32"/>
      <c r="J91" s="47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</row>
    <row r="92" spans="1:45" s="2" customFormat="1" ht="29.25" hidden="1" customHeight="1">
      <c r="A92" s="30"/>
      <c r="B92" s="31"/>
      <c r="C92" s="127" t="s">
        <v>88</v>
      </c>
      <c r="D92" s="128"/>
      <c r="E92" s="128"/>
      <c r="F92" s="128"/>
      <c r="G92" s="128"/>
      <c r="H92" s="128"/>
      <c r="I92" s="128"/>
      <c r="J92" s="47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</row>
    <row r="93" spans="1:45" s="2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47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</row>
    <row r="94" spans="1:45" s="2" customFormat="1" ht="22.9" hidden="1" customHeight="1">
      <c r="A94" s="30"/>
      <c r="B94" s="31"/>
      <c r="C94" s="129" t="s">
        <v>89</v>
      </c>
      <c r="D94" s="32"/>
      <c r="E94" s="32"/>
      <c r="F94" s="32"/>
      <c r="G94" s="32"/>
      <c r="H94" s="32"/>
      <c r="I94" s="32"/>
      <c r="J94" s="47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S94" s="13" t="s">
        <v>90</v>
      </c>
    </row>
    <row r="95" spans="1:45" s="9" customFormat="1" ht="24.95" hidden="1" customHeight="1">
      <c r="B95" s="130"/>
      <c r="C95" s="131"/>
      <c r="D95" s="132" t="s">
        <v>91</v>
      </c>
      <c r="E95" s="133"/>
      <c r="F95" s="133"/>
      <c r="G95" s="133"/>
      <c r="H95" s="133"/>
      <c r="I95" s="131"/>
      <c r="J95" s="134"/>
    </row>
    <row r="96" spans="1:45" s="9" customFormat="1" ht="24.95" hidden="1" customHeight="1">
      <c r="B96" s="130"/>
      <c r="C96" s="131"/>
      <c r="D96" s="132" t="s">
        <v>92</v>
      </c>
      <c r="E96" s="133"/>
      <c r="F96" s="133"/>
      <c r="G96" s="133"/>
      <c r="H96" s="133"/>
      <c r="I96" s="131"/>
      <c r="J96" s="134"/>
    </row>
    <row r="97" spans="1:29" s="9" customFormat="1" ht="24.95" hidden="1" customHeight="1">
      <c r="B97" s="130"/>
      <c r="C97" s="131"/>
      <c r="D97" s="132" t="s">
        <v>93</v>
      </c>
      <c r="E97" s="133"/>
      <c r="F97" s="133"/>
      <c r="G97" s="133"/>
      <c r="H97" s="133"/>
      <c r="I97" s="131"/>
      <c r="J97" s="134"/>
    </row>
    <row r="98" spans="1:29" s="9" customFormat="1" ht="24.95" hidden="1" customHeight="1">
      <c r="B98" s="130"/>
      <c r="C98" s="131"/>
      <c r="D98" s="132" t="s">
        <v>94</v>
      </c>
      <c r="E98" s="133"/>
      <c r="F98" s="133"/>
      <c r="G98" s="133"/>
      <c r="H98" s="133"/>
      <c r="I98" s="131"/>
      <c r="J98" s="134"/>
    </row>
    <row r="99" spans="1:29" s="2" customFormat="1" ht="21.75" hidden="1" customHeight="1">
      <c r="A99" s="30"/>
      <c r="B99" s="31"/>
      <c r="C99" s="32"/>
      <c r="D99" s="32"/>
      <c r="E99" s="32"/>
      <c r="F99" s="32"/>
      <c r="G99" s="32"/>
      <c r="H99" s="32"/>
      <c r="I99" s="32"/>
      <c r="J99" s="47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</row>
    <row r="100" spans="1:29" s="2" customFormat="1" ht="6.95" hidden="1" customHeight="1">
      <c r="A100" s="30"/>
      <c r="B100" s="50"/>
      <c r="C100" s="51"/>
      <c r="D100" s="51"/>
      <c r="E100" s="51"/>
      <c r="F100" s="51"/>
      <c r="G100" s="51"/>
      <c r="H100" s="51"/>
      <c r="I100" s="51"/>
      <c r="J100" s="47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</row>
    <row r="101" spans="1:29" hidden="1"/>
    <row r="102" spans="1:29" hidden="1"/>
    <row r="103" spans="1:29" hidden="1"/>
    <row r="104" spans="1:29" s="2" customFormat="1" ht="6.95" customHeight="1">
      <c r="A104" s="30"/>
      <c r="B104" s="52"/>
      <c r="C104" s="53"/>
      <c r="D104" s="53"/>
      <c r="E104" s="53"/>
      <c r="F104" s="53"/>
      <c r="G104" s="53"/>
      <c r="H104" s="53"/>
      <c r="I104" s="53"/>
      <c r="J104" s="47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</row>
    <row r="105" spans="1:29" s="2" customFormat="1" ht="24.95" customHeight="1">
      <c r="A105" s="30"/>
      <c r="B105" s="31"/>
      <c r="C105" s="228" t="s">
        <v>190</v>
      </c>
      <c r="D105" s="32"/>
      <c r="E105" s="32"/>
      <c r="F105" s="32"/>
      <c r="G105" s="32"/>
      <c r="H105" s="32"/>
      <c r="I105" s="32"/>
      <c r="J105" s="47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</row>
    <row r="106" spans="1:29" s="2" customFormat="1" ht="6.95" customHeight="1">
      <c r="A106" s="30"/>
      <c r="B106" s="31"/>
      <c r="C106" s="32"/>
      <c r="D106" s="32"/>
      <c r="E106" s="32"/>
      <c r="F106" s="32"/>
      <c r="G106" s="32"/>
      <c r="H106" s="32"/>
      <c r="I106" s="32"/>
      <c r="J106" s="47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</row>
    <row r="107" spans="1:29" s="2" customFormat="1" ht="12" customHeight="1">
      <c r="A107" s="30"/>
      <c r="B107" s="31"/>
      <c r="C107" s="25" t="s">
        <v>16</v>
      </c>
      <c r="D107" s="32"/>
      <c r="E107" s="32"/>
      <c r="F107" s="32"/>
      <c r="G107" s="32"/>
      <c r="H107" s="32"/>
      <c r="I107" s="32"/>
      <c r="J107" s="47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</row>
    <row r="108" spans="1:29" s="2" customFormat="1" ht="16.5" customHeight="1">
      <c r="A108" s="30"/>
      <c r="B108" s="31"/>
      <c r="C108" s="32"/>
      <c r="D108" s="32"/>
      <c r="E108" s="198" t="str">
        <f>E7</f>
        <v>Osazování mobilních toalet v obvodu OŘ Praha 2022-2024</v>
      </c>
      <c r="F108" s="225"/>
      <c r="G108" s="225"/>
      <c r="H108" s="32"/>
      <c r="I108" s="32"/>
      <c r="J108" s="47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</row>
    <row r="109" spans="1:29" s="2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32"/>
      <c r="J109" s="47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</row>
    <row r="110" spans="1:29" s="2" customFormat="1" ht="12" customHeight="1">
      <c r="A110" s="30"/>
      <c r="B110" s="31"/>
      <c r="C110" s="25" t="s">
        <v>20</v>
      </c>
      <c r="D110" s="32"/>
      <c r="E110" s="32"/>
      <c r="F110" s="23" t="str">
        <f>F10</f>
        <v>obvod OŘ Praha</v>
      </c>
      <c r="G110" s="25" t="s">
        <v>22</v>
      </c>
      <c r="H110" s="227">
        <v>44762</v>
      </c>
      <c r="I110" s="32"/>
      <c r="J110" s="47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</row>
    <row r="111" spans="1:29" s="2" customFormat="1" ht="6.95" customHeight="1">
      <c r="A111" s="30"/>
      <c r="B111" s="31"/>
      <c r="C111" s="32"/>
      <c r="D111" s="32"/>
      <c r="E111" s="32"/>
      <c r="F111" s="32"/>
      <c r="G111" s="32"/>
      <c r="I111" s="32"/>
      <c r="J111" s="47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</row>
    <row r="112" spans="1:29" s="2" customFormat="1" ht="15.2" customHeight="1">
      <c r="A112" s="30"/>
      <c r="B112" s="31"/>
      <c r="C112" s="25" t="s">
        <v>24</v>
      </c>
      <c r="D112" s="32"/>
      <c r="E112" s="32"/>
      <c r="F112" s="23" t="str">
        <f>E13</f>
        <v>Správa železnic, státní organizace</v>
      </c>
      <c r="G112" s="32"/>
      <c r="I112" s="32"/>
      <c r="J112" s="47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</row>
    <row r="113" spans="1:63" s="2" customFormat="1" ht="15.2" customHeight="1">
      <c r="A113" s="30"/>
      <c r="B113" s="31"/>
      <c r="C113" s="25" t="s">
        <v>30</v>
      </c>
      <c r="D113" s="32"/>
      <c r="E113" s="32"/>
      <c r="F113" s="226" t="str">
        <f>IF(E16="","",E16)</f>
        <v>Vyplň údaj</v>
      </c>
      <c r="G113" s="32"/>
      <c r="H113" s="28"/>
      <c r="I113" s="32"/>
      <c r="J113" s="47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</row>
    <row r="114" spans="1:63" s="2" customFormat="1" ht="10.35" customHeight="1">
      <c r="A114" s="30"/>
      <c r="B114" s="31"/>
      <c r="C114" s="32"/>
      <c r="D114" s="32"/>
      <c r="E114" s="32"/>
      <c r="F114" s="32"/>
      <c r="G114" s="32"/>
      <c r="H114" s="32"/>
      <c r="I114" s="32"/>
      <c r="J114" s="47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</row>
    <row r="115" spans="1:63" s="10" customFormat="1" ht="29.25" customHeight="1">
      <c r="A115" s="135"/>
      <c r="B115" s="136"/>
      <c r="C115" s="137" t="s">
        <v>95</v>
      </c>
      <c r="D115" s="138" t="s">
        <v>63</v>
      </c>
      <c r="E115" s="138" t="s">
        <v>59</v>
      </c>
      <c r="F115" s="138" t="s">
        <v>60</v>
      </c>
      <c r="G115" s="138" t="s">
        <v>96</v>
      </c>
      <c r="H115" s="138" t="s">
        <v>97</v>
      </c>
      <c r="I115" s="139" t="s">
        <v>98</v>
      </c>
      <c r="J115" s="140"/>
      <c r="K115" s="70" t="s">
        <v>1</v>
      </c>
      <c r="L115" s="71" t="s">
        <v>42</v>
      </c>
      <c r="M115" s="71" t="s">
        <v>99</v>
      </c>
      <c r="N115" s="71" t="s">
        <v>100</v>
      </c>
      <c r="O115" s="71" t="s">
        <v>101</v>
      </c>
      <c r="P115" s="71" t="s">
        <v>102</v>
      </c>
      <c r="Q115" s="71" t="s">
        <v>103</v>
      </c>
      <c r="R115" s="72" t="s">
        <v>104</v>
      </c>
      <c r="S115" s="135"/>
      <c r="T115" s="135"/>
      <c r="U115" s="135"/>
      <c r="V115" s="135"/>
      <c r="W115" s="135"/>
      <c r="X115" s="135"/>
      <c r="Y115" s="135"/>
      <c r="Z115" s="135"/>
      <c r="AA115" s="135"/>
      <c r="AB115" s="135"/>
      <c r="AC115" s="135"/>
    </row>
    <row r="116" spans="1:63" s="2" customFormat="1" ht="22.9" customHeight="1">
      <c r="A116" s="30"/>
      <c r="B116" s="31"/>
      <c r="C116" s="77"/>
      <c r="D116" s="32"/>
      <c r="E116" s="32"/>
      <c r="F116" s="32"/>
      <c r="G116" s="32"/>
      <c r="H116" s="32"/>
      <c r="I116" s="32"/>
      <c r="J116" s="35"/>
      <c r="K116" s="73"/>
      <c r="L116" s="141"/>
      <c r="M116" s="74"/>
      <c r="N116" s="142" t="e">
        <f>N117+N134+N151+N158</f>
        <v>#REF!</v>
      </c>
      <c r="O116" s="74"/>
      <c r="P116" s="142" t="e">
        <f>P117+P134+P151+P158</f>
        <v>#REF!</v>
      </c>
      <c r="Q116" s="74"/>
      <c r="R116" s="143" t="e">
        <f>R117+R134+R151+R158</f>
        <v>#REF!</v>
      </c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R116" s="13" t="s">
        <v>77</v>
      </c>
      <c r="AS116" s="13" t="s">
        <v>90</v>
      </c>
      <c r="BI116" s="144" t="e">
        <f>BI117+BI134+BI151+BI158</f>
        <v>#REF!</v>
      </c>
    </row>
    <row r="117" spans="1:63" s="11" customFormat="1" ht="25.9" customHeight="1">
      <c r="B117" s="145"/>
      <c r="C117" s="146"/>
      <c r="D117" s="147" t="s">
        <v>77</v>
      </c>
      <c r="E117" s="148" t="s">
        <v>105</v>
      </c>
      <c r="F117" s="148" t="s">
        <v>106</v>
      </c>
      <c r="G117" s="146"/>
      <c r="H117" s="149"/>
      <c r="I117" s="146"/>
      <c r="J117" s="150"/>
      <c r="K117" s="151"/>
      <c r="L117" s="152"/>
      <c r="M117" s="152"/>
      <c r="N117" s="153" t="e">
        <f>SUM(N118:N133)</f>
        <v>#REF!</v>
      </c>
      <c r="O117" s="152"/>
      <c r="P117" s="153" t="e">
        <f>SUM(P118:P133)</f>
        <v>#REF!</v>
      </c>
      <c r="Q117" s="152"/>
      <c r="R117" s="154" t="e">
        <f>SUM(R118:R133)</f>
        <v>#REF!</v>
      </c>
      <c r="AP117" s="155" t="s">
        <v>83</v>
      </c>
      <c r="AR117" s="156" t="s">
        <v>77</v>
      </c>
      <c r="AS117" s="156" t="s">
        <v>78</v>
      </c>
      <c r="AW117" s="155" t="s">
        <v>107</v>
      </c>
      <c r="BI117" s="157" t="e">
        <f>SUM(BI118:BI133)</f>
        <v>#REF!</v>
      </c>
    </row>
    <row r="118" spans="1:63" s="2" customFormat="1" ht="37.9" customHeight="1">
      <c r="A118" s="30"/>
      <c r="B118" s="31"/>
      <c r="C118" s="158" t="s">
        <v>83</v>
      </c>
      <c r="D118" s="158" t="s">
        <v>108</v>
      </c>
      <c r="E118" s="159" t="s">
        <v>83</v>
      </c>
      <c r="F118" s="160" t="s">
        <v>109</v>
      </c>
      <c r="G118" s="161" t="s">
        <v>110</v>
      </c>
      <c r="H118" s="162"/>
      <c r="I118" s="163"/>
      <c r="J118" s="35"/>
      <c r="K118" s="164" t="s">
        <v>1</v>
      </c>
      <c r="L118" s="165" t="s">
        <v>43</v>
      </c>
      <c r="M118" s="66"/>
      <c r="N118" s="166" t="e">
        <f>M118*#REF!</f>
        <v>#REF!</v>
      </c>
      <c r="O118" s="166">
        <v>0</v>
      </c>
      <c r="P118" s="166" t="e">
        <f>O118*#REF!</f>
        <v>#REF!</v>
      </c>
      <c r="Q118" s="166">
        <v>0</v>
      </c>
      <c r="R118" s="167" t="e">
        <f>Q118*#REF!</f>
        <v>#REF!</v>
      </c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P118" s="168" t="s">
        <v>111</v>
      </c>
      <c r="AR118" s="168" t="s">
        <v>108</v>
      </c>
      <c r="AS118" s="168" t="s">
        <v>83</v>
      </c>
      <c r="AW118" s="13" t="s">
        <v>107</v>
      </c>
      <c r="BC118" s="169" t="e">
        <f>IF(L118="základní",#REF!,0)</f>
        <v>#REF!</v>
      </c>
      <c r="BD118" s="169">
        <f>IF(L118="snížená",#REF!,0)</f>
        <v>0</v>
      </c>
      <c r="BE118" s="169">
        <f>IF(L118="zákl. přenesená",#REF!,0)</f>
        <v>0</v>
      </c>
      <c r="BF118" s="169">
        <f>IF(L118="sníž. přenesená",#REF!,0)</f>
        <v>0</v>
      </c>
      <c r="BG118" s="169">
        <f>IF(L118="nulová",#REF!,0)</f>
        <v>0</v>
      </c>
      <c r="BH118" s="13" t="s">
        <v>83</v>
      </c>
      <c r="BI118" s="169" t="e">
        <f>ROUND(H118*#REF!,2)</f>
        <v>#REF!</v>
      </c>
      <c r="BJ118" s="13" t="s">
        <v>111</v>
      </c>
      <c r="BK118" s="168" t="s">
        <v>112</v>
      </c>
    </row>
    <row r="119" spans="1:63" s="2" customFormat="1" ht="126.75">
      <c r="A119" s="30"/>
      <c r="B119" s="31"/>
      <c r="C119" s="32"/>
      <c r="D119" s="170" t="s">
        <v>113</v>
      </c>
      <c r="E119" s="32"/>
      <c r="F119" s="171" t="s">
        <v>114</v>
      </c>
      <c r="G119" s="32"/>
      <c r="H119" s="172"/>
      <c r="I119" s="32"/>
      <c r="J119" s="35"/>
      <c r="K119" s="173"/>
      <c r="L119" s="174"/>
      <c r="M119" s="66"/>
      <c r="N119" s="66"/>
      <c r="O119" s="66"/>
      <c r="P119" s="66"/>
      <c r="Q119" s="66"/>
      <c r="R119" s="6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R119" s="13" t="s">
        <v>113</v>
      </c>
      <c r="AS119" s="13" t="s">
        <v>83</v>
      </c>
    </row>
    <row r="120" spans="1:63" s="2" customFormat="1" ht="37.9" customHeight="1">
      <c r="A120" s="30"/>
      <c r="B120" s="31"/>
      <c r="C120" s="158" t="s">
        <v>85</v>
      </c>
      <c r="D120" s="158" t="s">
        <v>108</v>
      </c>
      <c r="E120" s="159" t="s">
        <v>115</v>
      </c>
      <c r="F120" s="160" t="s">
        <v>116</v>
      </c>
      <c r="G120" s="161" t="s">
        <v>110</v>
      </c>
      <c r="H120" s="162"/>
      <c r="I120" s="163"/>
      <c r="J120" s="35"/>
      <c r="K120" s="164" t="s">
        <v>1</v>
      </c>
      <c r="L120" s="165" t="s">
        <v>43</v>
      </c>
      <c r="M120" s="66"/>
      <c r="N120" s="166" t="e">
        <f>M120*#REF!</f>
        <v>#REF!</v>
      </c>
      <c r="O120" s="166">
        <v>0</v>
      </c>
      <c r="P120" s="166" t="e">
        <f>O120*#REF!</f>
        <v>#REF!</v>
      </c>
      <c r="Q120" s="166">
        <v>0</v>
      </c>
      <c r="R120" s="167" t="e">
        <f>Q120*#REF!</f>
        <v>#REF!</v>
      </c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P120" s="168" t="s">
        <v>111</v>
      </c>
      <c r="AR120" s="168" t="s">
        <v>108</v>
      </c>
      <c r="AS120" s="168" t="s">
        <v>83</v>
      </c>
      <c r="AW120" s="13" t="s">
        <v>107</v>
      </c>
      <c r="BC120" s="169" t="e">
        <f>IF(L120="základní",#REF!,0)</f>
        <v>#REF!</v>
      </c>
      <c r="BD120" s="169">
        <f>IF(L120="snížená",#REF!,0)</f>
        <v>0</v>
      </c>
      <c r="BE120" s="169">
        <f>IF(L120="zákl. přenesená",#REF!,0)</f>
        <v>0</v>
      </c>
      <c r="BF120" s="169">
        <f>IF(L120="sníž. přenesená",#REF!,0)</f>
        <v>0</v>
      </c>
      <c r="BG120" s="169">
        <f>IF(L120="nulová",#REF!,0)</f>
        <v>0</v>
      </c>
      <c r="BH120" s="13" t="s">
        <v>83</v>
      </c>
      <c r="BI120" s="169" t="e">
        <f>ROUND(H120*#REF!,2)</f>
        <v>#REF!</v>
      </c>
      <c r="BJ120" s="13" t="s">
        <v>111</v>
      </c>
      <c r="BK120" s="168" t="s">
        <v>117</v>
      </c>
    </row>
    <row r="121" spans="1:63" s="2" customFormat="1" ht="126.75">
      <c r="A121" s="30"/>
      <c r="B121" s="31"/>
      <c r="C121" s="32"/>
      <c r="D121" s="170" t="s">
        <v>113</v>
      </c>
      <c r="E121" s="32"/>
      <c r="F121" s="171" t="s">
        <v>118</v>
      </c>
      <c r="G121" s="32"/>
      <c r="H121" s="172"/>
      <c r="I121" s="32"/>
      <c r="J121" s="35"/>
      <c r="K121" s="173"/>
      <c r="L121" s="174"/>
      <c r="M121" s="66"/>
      <c r="N121" s="66"/>
      <c r="O121" s="66"/>
      <c r="P121" s="66"/>
      <c r="Q121" s="66"/>
      <c r="R121" s="67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R121" s="13" t="s">
        <v>113</v>
      </c>
      <c r="AS121" s="13" t="s">
        <v>83</v>
      </c>
    </row>
    <row r="122" spans="1:63" s="2" customFormat="1" ht="37.9" customHeight="1">
      <c r="A122" s="30"/>
      <c r="B122" s="31"/>
      <c r="C122" s="158" t="s">
        <v>119</v>
      </c>
      <c r="D122" s="158" t="s">
        <v>108</v>
      </c>
      <c r="E122" s="159" t="s">
        <v>85</v>
      </c>
      <c r="F122" s="160" t="s">
        <v>120</v>
      </c>
      <c r="G122" s="161" t="s">
        <v>110</v>
      </c>
      <c r="H122" s="162"/>
      <c r="I122" s="163"/>
      <c r="J122" s="35"/>
      <c r="K122" s="164" t="s">
        <v>1</v>
      </c>
      <c r="L122" s="165" t="s">
        <v>43</v>
      </c>
      <c r="M122" s="66"/>
      <c r="N122" s="166" t="e">
        <f>M122*#REF!</f>
        <v>#REF!</v>
      </c>
      <c r="O122" s="166">
        <v>0</v>
      </c>
      <c r="P122" s="166" t="e">
        <f>O122*#REF!</f>
        <v>#REF!</v>
      </c>
      <c r="Q122" s="166">
        <v>0</v>
      </c>
      <c r="R122" s="167" t="e">
        <f>Q122*#REF!</f>
        <v>#REF!</v>
      </c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P122" s="168" t="s">
        <v>111</v>
      </c>
      <c r="AR122" s="168" t="s">
        <v>108</v>
      </c>
      <c r="AS122" s="168" t="s">
        <v>83</v>
      </c>
      <c r="AW122" s="13" t="s">
        <v>107</v>
      </c>
      <c r="BC122" s="169" t="e">
        <f>IF(L122="základní",#REF!,0)</f>
        <v>#REF!</v>
      </c>
      <c r="BD122" s="169">
        <f>IF(L122="snížená",#REF!,0)</f>
        <v>0</v>
      </c>
      <c r="BE122" s="169">
        <f>IF(L122="zákl. přenesená",#REF!,0)</f>
        <v>0</v>
      </c>
      <c r="BF122" s="169">
        <f>IF(L122="sníž. přenesená",#REF!,0)</f>
        <v>0</v>
      </c>
      <c r="BG122" s="169">
        <f>IF(L122="nulová",#REF!,0)</f>
        <v>0</v>
      </c>
      <c r="BH122" s="13" t="s">
        <v>83</v>
      </c>
      <c r="BI122" s="169" t="e">
        <f>ROUND(H122*#REF!,2)</f>
        <v>#REF!</v>
      </c>
      <c r="BJ122" s="13" t="s">
        <v>111</v>
      </c>
      <c r="BK122" s="168" t="s">
        <v>121</v>
      </c>
    </row>
    <row r="123" spans="1:63" s="2" customFormat="1" ht="126.75">
      <c r="A123" s="30"/>
      <c r="B123" s="31"/>
      <c r="C123" s="32"/>
      <c r="D123" s="170" t="s">
        <v>113</v>
      </c>
      <c r="E123" s="32"/>
      <c r="F123" s="171" t="s">
        <v>114</v>
      </c>
      <c r="G123" s="32"/>
      <c r="H123" s="172"/>
      <c r="I123" s="32"/>
      <c r="J123" s="35"/>
      <c r="K123" s="173"/>
      <c r="L123" s="174"/>
      <c r="M123" s="66"/>
      <c r="N123" s="66"/>
      <c r="O123" s="66"/>
      <c r="P123" s="66"/>
      <c r="Q123" s="66"/>
      <c r="R123" s="67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R123" s="13" t="s">
        <v>113</v>
      </c>
      <c r="AS123" s="13" t="s">
        <v>83</v>
      </c>
    </row>
    <row r="124" spans="1:63" s="2" customFormat="1" ht="37.9" customHeight="1">
      <c r="A124" s="30"/>
      <c r="B124" s="31"/>
      <c r="C124" s="158" t="s">
        <v>111</v>
      </c>
      <c r="D124" s="158" t="s">
        <v>108</v>
      </c>
      <c r="E124" s="159" t="s">
        <v>122</v>
      </c>
      <c r="F124" s="160" t="s">
        <v>123</v>
      </c>
      <c r="G124" s="161" t="s">
        <v>110</v>
      </c>
      <c r="H124" s="162"/>
      <c r="I124" s="163"/>
      <c r="J124" s="35"/>
      <c r="K124" s="164" t="s">
        <v>1</v>
      </c>
      <c r="L124" s="165" t="s">
        <v>43</v>
      </c>
      <c r="M124" s="66"/>
      <c r="N124" s="166" t="e">
        <f>M124*#REF!</f>
        <v>#REF!</v>
      </c>
      <c r="O124" s="166">
        <v>0</v>
      </c>
      <c r="P124" s="166" t="e">
        <f>O124*#REF!</f>
        <v>#REF!</v>
      </c>
      <c r="Q124" s="166">
        <v>0</v>
      </c>
      <c r="R124" s="167" t="e">
        <f>Q124*#REF!</f>
        <v>#REF!</v>
      </c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P124" s="168" t="s">
        <v>111</v>
      </c>
      <c r="AR124" s="168" t="s">
        <v>108</v>
      </c>
      <c r="AS124" s="168" t="s">
        <v>83</v>
      </c>
      <c r="AW124" s="13" t="s">
        <v>107</v>
      </c>
      <c r="BC124" s="169" t="e">
        <f>IF(L124="základní",#REF!,0)</f>
        <v>#REF!</v>
      </c>
      <c r="BD124" s="169">
        <f>IF(L124="snížená",#REF!,0)</f>
        <v>0</v>
      </c>
      <c r="BE124" s="169">
        <f>IF(L124="zákl. přenesená",#REF!,0)</f>
        <v>0</v>
      </c>
      <c r="BF124" s="169">
        <f>IF(L124="sníž. přenesená",#REF!,0)</f>
        <v>0</v>
      </c>
      <c r="BG124" s="169">
        <f>IF(L124="nulová",#REF!,0)</f>
        <v>0</v>
      </c>
      <c r="BH124" s="13" t="s">
        <v>83</v>
      </c>
      <c r="BI124" s="169" t="e">
        <f>ROUND(H124*#REF!,2)</f>
        <v>#REF!</v>
      </c>
      <c r="BJ124" s="13" t="s">
        <v>111</v>
      </c>
      <c r="BK124" s="168" t="s">
        <v>124</v>
      </c>
    </row>
    <row r="125" spans="1:63" s="2" customFormat="1" ht="126.75">
      <c r="A125" s="30"/>
      <c r="B125" s="31"/>
      <c r="C125" s="32"/>
      <c r="D125" s="170" t="s">
        <v>113</v>
      </c>
      <c r="E125" s="32"/>
      <c r="F125" s="171" t="s">
        <v>118</v>
      </c>
      <c r="G125" s="32"/>
      <c r="H125" s="172"/>
      <c r="I125" s="32"/>
      <c r="J125" s="35"/>
      <c r="K125" s="173"/>
      <c r="L125" s="174"/>
      <c r="M125" s="66"/>
      <c r="N125" s="66"/>
      <c r="O125" s="66"/>
      <c r="P125" s="66"/>
      <c r="Q125" s="66"/>
      <c r="R125" s="67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R125" s="13" t="s">
        <v>113</v>
      </c>
      <c r="AS125" s="13" t="s">
        <v>83</v>
      </c>
    </row>
    <row r="126" spans="1:63" s="2" customFormat="1" ht="37.9" customHeight="1">
      <c r="A126" s="30"/>
      <c r="B126" s="31"/>
      <c r="C126" s="158" t="s">
        <v>125</v>
      </c>
      <c r="D126" s="158" t="s">
        <v>108</v>
      </c>
      <c r="E126" s="159" t="s">
        <v>119</v>
      </c>
      <c r="F126" s="160" t="s">
        <v>126</v>
      </c>
      <c r="G126" s="161" t="s">
        <v>110</v>
      </c>
      <c r="H126" s="162"/>
      <c r="I126" s="163"/>
      <c r="J126" s="35"/>
      <c r="K126" s="164" t="s">
        <v>1</v>
      </c>
      <c r="L126" s="165" t="s">
        <v>43</v>
      </c>
      <c r="M126" s="66"/>
      <c r="N126" s="166" t="e">
        <f>M126*#REF!</f>
        <v>#REF!</v>
      </c>
      <c r="O126" s="166">
        <v>0</v>
      </c>
      <c r="P126" s="166" t="e">
        <f>O126*#REF!</f>
        <v>#REF!</v>
      </c>
      <c r="Q126" s="166">
        <v>0</v>
      </c>
      <c r="R126" s="167" t="e">
        <f>Q126*#REF!</f>
        <v>#REF!</v>
      </c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P126" s="168" t="s">
        <v>111</v>
      </c>
      <c r="AR126" s="168" t="s">
        <v>108</v>
      </c>
      <c r="AS126" s="168" t="s">
        <v>83</v>
      </c>
      <c r="AW126" s="13" t="s">
        <v>107</v>
      </c>
      <c r="BC126" s="169" t="e">
        <f>IF(L126="základní",#REF!,0)</f>
        <v>#REF!</v>
      </c>
      <c r="BD126" s="169">
        <f>IF(L126="snížená",#REF!,0)</f>
        <v>0</v>
      </c>
      <c r="BE126" s="169">
        <f>IF(L126="zákl. přenesená",#REF!,0)</f>
        <v>0</v>
      </c>
      <c r="BF126" s="169">
        <f>IF(L126="sníž. přenesená",#REF!,0)</f>
        <v>0</v>
      </c>
      <c r="BG126" s="169">
        <f>IF(L126="nulová",#REF!,0)</f>
        <v>0</v>
      </c>
      <c r="BH126" s="13" t="s">
        <v>83</v>
      </c>
      <c r="BI126" s="169" t="e">
        <f>ROUND(H126*#REF!,2)</f>
        <v>#REF!</v>
      </c>
      <c r="BJ126" s="13" t="s">
        <v>111</v>
      </c>
      <c r="BK126" s="168" t="s">
        <v>127</v>
      </c>
    </row>
    <row r="127" spans="1:63" s="2" customFormat="1" ht="126.75">
      <c r="A127" s="30"/>
      <c r="B127" s="31"/>
      <c r="C127" s="32"/>
      <c r="D127" s="170" t="s">
        <v>113</v>
      </c>
      <c r="E127" s="32"/>
      <c r="F127" s="171" t="s">
        <v>114</v>
      </c>
      <c r="G127" s="32"/>
      <c r="H127" s="172"/>
      <c r="I127" s="32"/>
      <c r="J127" s="35"/>
      <c r="K127" s="173"/>
      <c r="L127" s="174"/>
      <c r="M127" s="66"/>
      <c r="N127" s="66"/>
      <c r="O127" s="66"/>
      <c r="P127" s="66"/>
      <c r="Q127" s="66"/>
      <c r="R127" s="67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R127" s="13" t="s">
        <v>113</v>
      </c>
      <c r="AS127" s="13" t="s">
        <v>83</v>
      </c>
    </row>
    <row r="128" spans="1:63" s="2" customFormat="1" ht="37.9" customHeight="1">
      <c r="A128" s="30"/>
      <c r="B128" s="31"/>
      <c r="C128" s="158" t="s">
        <v>128</v>
      </c>
      <c r="D128" s="158" t="s">
        <v>108</v>
      </c>
      <c r="E128" s="159" t="s">
        <v>129</v>
      </c>
      <c r="F128" s="160" t="s">
        <v>130</v>
      </c>
      <c r="G128" s="161" t="s">
        <v>110</v>
      </c>
      <c r="H128" s="162"/>
      <c r="I128" s="163"/>
      <c r="J128" s="35"/>
      <c r="K128" s="164" t="s">
        <v>1</v>
      </c>
      <c r="L128" s="165" t="s">
        <v>43</v>
      </c>
      <c r="M128" s="66"/>
      <c r="N128" s="166" t="e">
        <f>M128*#REF!</f>
        <v>#REF!</v>
      </c>
      <c r="O128" s="166">
        <v>0</v>
      </c>
      <c r="P128" s="166" t="e">
        <f>O128*#REF!</f>
        <v>#REF!</v>
      </c>
      <c r="Q128" s="166">
        <v>0</v>
      </c>
      <c r="R128" s="167" t="e">
        <f>Q128*#REF!</f>
        <v>#REF!</v>
      </c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P128" s="168" t="s">
        <v>111</v>
      </c>
      <c r="AR128" s="168" t="s">
        <v>108</v>
      </c>
      <c r="AS128" s="168" t="s">
        <v>83</v>
      </c>
      <c r="AW128" s="13" t="s">
        <v>107</v>
      </c>
      <c r="BC128" s="169" t="e">
        <f>IF(L128="základní",#REF!,0)</f>
        <v>#REF!</v>
      </c>
      <c r="BD128" s="169">
        <f>IF(L128="snížená",#REF!,0)</f>
        <v>0</v>
      </c>
      <c r="BE128" s="169">
        <f>IF(L128="zákl. přenesená",#REF!,0)</f>
        <v>0</v>
      </c>
      <c r="BF128" s="169">
        <f>IF(L128="sníž. přenesená",#REF!,0)</f>
        <v>0</v>
      </c>
      <c r="BG128" s="169">
        <f>IF(L128="nulová",#REF!,0)</f>
        <v>0</v>
      </c>
      <c r="BH128" s="13" t="s">
        <v>83</v>
      </c>
      <c r="BI128" s="169" t="e">
        <f>ROUND(H128*#REF!,2)</f>
        <v>#REF!</v>
      </c>
      <c r="BJ128" s="13" t="s">
        <v>111</v>
      </c>
      <c r="BK128" s="168" t="s">
        <v>131</v>
      </c>
    </row>
    <row r="129" spans="1:63" s="2" customFormat="1" ht="126.75">
      <c r="A129" s="30"/>
      <c r="B129" s="31"/>
      <c r="C129" s="32"/>
      <c r="D129" s="170" t="s">
        <v>113</v>
      </c>
      <c r="E129" s="32"/>
      <c r="F129" s="171" t="s">
        <v>118</v>
      </c>
      <c r="G129" s="32"/>
      <c r="H129" s="172"/>
      <c r="I129" s="32"/>
      <c r="J129" s="35"/>
      <c r="K129" s="173"/>
      <c r="L129" s="174"/>
      <c r="M129" s="66"/>
      <c r="N129" s="66"/>
      <c r="O129" s="66"/>
      <c r="P129" s="66"/>
      <c r="Q129" s="66"/>
      <c r="R129" s="67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R129" s="13" t="s">
        <v>113</v>
      </c>
      <c r="AS129" s="13" t="s">
        <v>83</v>
      </c>
    </row>
    <row r="130" spans="1:63" s="2" customFormat="1" ht="37.9" customHeight="1">
      <c r="A130" s="30"/>
      <c r="B130" s="31"/>
      <c r="C130" s="158" t="s">
        <v>132</v>
      </c>
      <c r="D130" s="158" t="s">
        <v>108</v>
      </c>
      <c r="E130" s="159" t="s">
        <v>111</v>
      </c>
      <c r="F130" s="160" t="s">
        <v>133</v>
      </c>
      <c r="G130" s="161" t="s">
        <v>110</v>
      </c>
      <c r="H130" s="162"/>
      <c r="I130" s="163"/>
      <c r="J130" s="35"/>
      <c r="K130" s="164" t="s">
        <v>1</v>
      </c>
      <c r="L130" s="165" t="s">
        <v>43</v>
      </c>
      <c r="M130" s="66"/>
      <c r="N130" s="166" t="e">
        <f>M130*#REF!</f>
        <v>#REF!</v>
      </c>
      <c r="O130" s="166">
        <v>0</v>
      </c>
      <c r="P130" s="166" t="e">
        <f>O130*#REF!</f>
        <v>#REF!</v>
      </c>
      <c r="Q130" s="166">
        <v>0</v>
      </c>
      <c r="R130" s="167" t="e">
        <f>Q130*#REF!</f>
        <v>#REF!</v>
      </c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P130" s="168" t="s">
        <v>111</v>
      </c>
      <c r="AR130" s="168" t="s">
        <v>108</v>
      </c>
      <c r="AS130" s="168" t="s">
        <v>83</v>
      </c>
      <c r="AW130" s="13" t="s">
        <v>107</v>
      </c>
      <c r="BC130" s="169" t="e">
        <f>IF(L130="základní",#REF!,0)</f>
        <v>#REF!</v>
      </c>
      <c r="BD130" s="169">
        <f>IF(L130="snížená",#REF!,0)</f>
        <v>0</v>
      </c>
      <c r="BE130" s="169">
        <f>IF(L130="zákl. přenesená",#REF!,0)</f>
        <v>0</v>
      </c>
      <c r="BF130" s="169">
        <f>IF(L130="sníž. přenesená",#REF!,0)</f>
        <v>0</v>
      </c>
      <c r="BG130" s="169">
        <f>IF(L130="nulová",#REF!,0)</f>
        <v>0</v>
      </c>
      <c r="BH130" s="13" t="s">
        <v>83</v>
      </c>
      <c r="BI130" s="169" t="e">
        <f>ROUND(H130*#REF!,2)</f>
        <v>#REF!</v>
      </c>
      <c r="BJ130" s="13" t="s">
        <v>111</v>
      </c>
      <c r="BK130" s="168" t="s">
        <v>134</v>
      </c>
    </row>
    <row r="131" spans="1:63" s="2" customFormat="1" ht="126.75">
      <c r="A131" s="30"/>
      <c r="B131" s="31"/>
      <c r="C131" s="32"/>
      <c r="D131" s="170" t="s">
        <v>113</v>
      </c>
      <c r="E131" s="32"/>
      <c r="F131" s="171" t="s">
        <v>114</v>
      </c>
      <c r="G131" s="32"/>
      <c r="H131" s="172"/>
      <c r="I131" s="32"/>
      <c r="J131" s="35"/>
      <c r="K131" s="173"/>
      <c r="L131" s="174"/>
      <c r="M131" s="66"/>
      <c r="N131" s="66"/>
      <c r="O131" s="66"/>
      <c r="P131" s="66"/>
      <c r="Q131" s="66"/>
      <c r="R131" s="67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R131" s="13" t="s">
        <v>113</v>
      </c>
      <c r="AS131" s="13" t="s">
        <v>83</v>
      </c>
    </row>
    <row r="132" spans="1:63" s="2" customFormat="1" ht="37.9" customHeight="1">
      <c r="A132" s="30"/>
      <c r="B132" s="31"/>
      <c r="C132" s="158" t="s">
        <v>135</v>
      </c>
      <c r="D132" s="158" t="s">
        <v>108</v>
      </c>
      <c r="E132" s="159" t="s">
        <v>136</v>
      </c>
      <c r="F132" s="160" t="s">
        <v>137</v>
      </c>
      <c r="G132" s="161" t="s">
        <v>110</v>
      </c>
      <c r="H132" s="162"/>
      <c r="I132" s="163"/>
      <c r="J132" s="35"/>
      <c r="K132" s="164" t="s">
        <v>1</v>
      </c>
      <c r="L132" s="165" t="s">
        <v>43</v>
      </c>
      <c r="M132" s="66"/>
      <c r="N132" s="166" t="e">
        <f>M132*#REF!</f>
        <v>#REF!</v>
      </c>
      <c r="O132" s="166">
        <v>0</v>
      </c>
      <c r="P132" s="166" t="e">
        <f>O132*#REF!</f>
        <v>#REF!</v>
      </c>
      <c r="Q132" s="166">
        <v>0</v>
      </c>
      <c r="R132" s="167" t="e">
        <f>Q132*#REF!</f>
        <v>#REF!</v>
      </c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P132" s="168" t="s">
        <v>111</v>
      </c>
      <c r="AR132" s="168" t="s">
        <v>108</v>
      </c>
      <c r="AS132" s="168" t="s">
        <v>83</v>
      </c>
      <c r="AW132" s="13" t="s">
        <v>107</v>
      </c>
      <c r="BC132" s="169" t="e">
        <f>IF(L132="základní",#REF!,0)</f>
        <v>#REF!</v>
      </c>
      <c r="BD132" s="169">
        <f>IF(L132="snížená",#REF!,0)</f>
        <v>0</v>
      </c>
      <c r="BE132" s="169">
        <f>IF(L132="zákl. přenesená",#REF!,0)</f>
        <v>0</v>
      </c>
      <c r="BF132" s="169">
        <f>IF(L132="sníž. přenesená",#REF!,0)</f>
        <v>0</v>
      </c>
      <c r="BG132" s="169">
        <f>IF(L132="nulová",#REF!,0)</f>
        <v>0</v>
      </c>
      <c r="BH132" s="13" t="s">
        <v>83</v>
      </c>
      <c r="BI132" s="169" t="e">
        <f>ROUND(H132*#REF!,2)</f>
        <v>#REF!</v>
      </c>
      <c r="BJ132" s="13" t="s">
        <v>111</v>
      </c>
      <c r="BK132" s="168" t="s">
        <v>138</v>
      </c>
    </row>
    <row r="133" spans="1:63" s="2" customFormat="1" ht="126.75">
      <c r="A133" s="30"/>
      <c r="B133" s="31"/>
      <c r="C133" s="32"/>
      <c r="D133" s="170" t="s">
        <v>113</v>
      </c>
      <c r="E133" s="32"/>
      <c r="F133" s="171" t="s">
        <v>118</v>
      </c>
      <c r="G133" s="32"/>
      <c r="H133" s="172"/>
      <c r="I133" s="32"/>
      <c r="J133" s="35"/>
      <c r="K133" s="173"/>
      <c r="L133" s="174"/>
      <c r="M133" s="66"/>
      <c r="N133" s="66"/>
      <c r="O133" s="66"/>
      <c r="P133" s="66"/>
      <c r="Q133" s="66"/>
      <c r="R133" s="67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R133" s="13" t="s">
        <v>113</v>
      </c>
      <c r="AS133" s="13" t="s">
        <v>83</v>
      </c>
    </row>
    <row r="134" spans="1:63" s="11" customFormat="1" ht="25.9" customHeight="1">
      <c r="B134" s="145"/>
      <c r="C134" s="146"/>
      <c r="D134" s="147" t="s">
        <v>77</v>
      </c>
      <c r="E134" s="148" t="s">
        <v>139</v>
      </c>
      <c r="F134" s="148" t="s">
        <v>140</v>
      </c>
      <c r="G134" s="146"/>
      <c r="H134" s="149"/>
      <c r="I134" s="146"/>
      <c r="J134" s="150"/>
      <c r="K134" s="151"/>
      <c r="L134" s="152"/>
      <c r="M134" s="152"/>
      <c r="N134" s="153" t="e">
        <f>SUM(N135:N150)</f>
        <v>#REF!</v>
      </c>
      <c r="O134" s="152"/>
      <c r="P134" s="153" t="e">
        <f>SUM(P135:P150)</f>
        <v>#REF!</v>
      </c>
      <c r="Q134" s="152"/>
      <c r="R134" s="154" t="e">
        <f>SUM(R135:R150)</f>
        <v>#REF!</v>
      </c>
      <c r="AP134" s="155" t="s">
        <v>83</v>
      </c>
      <c r="AR134" s="156" t="s">
        <v>77</v>
      </c>
      <c r="AS134" s="156" t="s">
        <v>78</v>
      </c>
      <c r="AW134" s="155" t="s">
        <v>107</v>
      </c>
      <c r="BI134" s="157" t="e">
        <f>SUM(BI135:BI150)</f>
        <v>#REF!</v>
      </c>
    </row>
    <row r="135" spans="1:63" s="2" customFormat="1" ht="37.9" customHeight="1">
      <c r="A135" s="30"/>
      <c r="B135" s="31"/>
      <c r="C135" s="158" t="s">
        <v>141</v>
      </c>
      <c r="D135" s="158" t="s">
        <v>108</v>
      </c>
      <c r="E135" s="159" t="s">
        <v>142</v>
      </c>
      <c r="F135" s="160" t="s">
        <v>109</v>
      </c>
      <c r="G135" s="161" t="s">
        <v>110</v>
      </c>
      <c r="H135" s="162"/>
      <c r="I135" s="163"/>
      <c r="J135" s="35"/>
      <c r="K135" s="164" t="s">
        <v>1</v>
      </c>
      <c r="L135" s="165" t="s">
        <v>43</v>
      </c>
      <c r="M135" s="66"/>
      <c r="N135" s="166" t="e">
        <f>M135*#REF!</f>
        <v>#REF!</v>
      </c>
      <c r="O135" s="166">
        <v>0</v>
      </c>
      <c r="P135" s="166" t="e">
        <f>O135*#REF!</f>
        <v>#REF!</v>
      </c>
      <c r="Q135" s="166">
        <v>0</v>
      </c>
      <c r="R135" s="167" t="e">
        <f>Q135*#REF!</f>
        <v>#REF!</v>
      </c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P135" s="168" t="s">
        <v>111</v>
      </c>
      <c r="AR135" s="168" t="s">
        <v>108</v>
      </c>
      <c r="AS135" s="168" t="s">
        <v>83</v>
      </c>
      <c r="AW135" s="13" t="s">
        <v>107</v>
      </c>
      <c r="BC135" s="169" t="e">
        <f>IF(L135="základní",#REF!,0)</f>
        <v>#REF!</v>
      </c>
      <c r="BD135" s="169">
        <f>IF(L135="snížená",#REF!,0)</f>
        <v>0</v>
      </c>
      <c r="BE135" s="169">
        <f>IF(L135="zákl. přenesená",#REF!,0)</f>
        <v>0</v>
      </c>
      <c r="BF135" s="169">
        <f>IF(L135="sníž. přenesená",#REF!,0)</f>
        <v>0</v>
      </c>
      <c r="BG135" s="169">
        <f>IF(L135="nulová",#REF!,0)</f>
        <v>0</v>
      </c>
      <c r="BH135" s="13" t="s">
        <v>83</v>
      </c>
      <c r="BI135" s="169" t="e">
        <f>ROUND(H135*#REF!,2)</f>
        <v>#REF!</v>
      </c>
      <c r="BJ135" s="13" t="s">
        <v>111</v>
      </c>
      <c r="BK135" s="168" t="s">
        <v>143</v>
      </c>
    </row>
    <row r="136" spans="1:63" s="2" customFormat="1" ht="126.75">
      <c r="A136" s="30"/>
      <c r="B136" s="31"/>
      <c r="C136" s="32"/>
      <c r="D136" s="170" t="s">
        <v>113</v>
      </c>
      <c r="E136" s="32"/>
      <c r="F136" s="171" t="s">
        <v>114</v>
      </c>
      <c r="G136" s="32"/>
      <c r="H136" s="172"/>
      <c r="I136" s="32"/>
      <c r="J136" s="35"/>
      <c r="K136" s="173"/>
      <c r="L136" s="174"/>
      <c r="M136" s="66"/>
      <c r="N136" s="66"/>
      <c r="O136" s="66"/>
      <c r="P136" s="66"/>
      <c r="Q136" s="66"/>
      <c r="R136" s="67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R136" s="13" t="s">
        <v>113</v>
      </c>
      <c r="AS136" s="13" t="s">
        <v>83</v>
      </c>
    </row>
    <row r="137" spans="1:63" s="2" customFormat="1" ht="37.9" customHeight="1">
      <c r="A137" s="30"/>
      <c r="B137" s="31"/>
      <c r="C137" s="158" t="s">
        <v>144</v>
      </c>
      <c r="D137" s="158" t="s">
        <v>108</v>
      </c>
      <c r="E137" s="159" t="s">
        <v>145</v>
      </c>
      <c r="F137" s="160" t="s">
        <v>116</v>
      </c>
      <c r="G137" s="161" t="s">
        <v>110</v>
      </c>
      <c r="H137" s="162"/>
      <c r="I137" s="163"/>
      <c r="J137" s="35"/>
      <c r="K137" s="164" t="s">
        <v>1</v>
      </c>
      <c r="L137" s="165" t="s">
        <v>43</v>
      </c>
      <c r="M137" s="66"/>
      <c r="N137" s="166" t="e">
        <f>M137*#REF!</f>
        <v>#REF!</v>
      </c>
      <c r="O137" s="166">
        <v>0</v>
      </c>
      <c r="P137" s="166" t="e">
        <f>O137*#REF!</f>
        <v>#REF!</v>
      </c>
      <c r="Q137" s="166">
        <v>0</v>
      </c>
      <c r="R137" s="167" t="e">
        <f>Q137*#REF!</f>
        <v>#REF!</v>
      </c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P137" s="168" t="s">
        <v>111</v>
      </c>
      <c r="AR137" s="168" t="s">
        <v>108</v>
      </c>
      <c r="AS137" s="168" t="s">
        <v>83</v>
      </c>
      <c r="AW137" s="13" t="s">
        <v>107</v>
      </c>
      <c r="BC137" s="169" t="e">
        <f>IF(L137="základní",#REF!,0)</f>
        <v>#REF!</v>
      </c>
      <c r="BD137" s="169">
        <f>IF(L137="snížená",#REF!,0)</f>
        <v>0</v>
      </c>
      <c r="BE137" s="169">
        <f>IF(L137="zákl. přenesená",#REF!,0)</f>
        <v>0</v>
      </c>
      <c r="BF137" s="169">
        <f>IF(L137="sníž. přenesená",#REF!,0)</f>
        <v>0</v>
      </c>
      <c r="BG137" s="169">
        <f>IF(L137="nulová",#REF!,0)</f>
        <v>0</v>
      </c>
      <c r="BH137" s="13" t="s">
        <v>83</v>
      </c>
      <c r="BI137" s="169" t="e">
        <f>ROUND(H137*#REF!,2)</f>
        <v>#REF!</v>
      </c>
      <c r="BJ137" s="13" t="s">
        <v>111</v>
      </c>
      <c r="BK137" s="168" t="s">
        <v>146</v>
      </c>
    </row>
    <row r="138" spans="1:63" s="2" customFormat="1" ht="126.75">
      <c r="A138" s="30"/>
      <c r="B138" s="31"/>
      <c r="C138" s="32"/>
      <c r="D138" s="170" t="s">
        <v>113</v>
      </c>
      <c r="E138" s="32"/>
      <c r="F138" s="171" t="s">
        <v>118</v>
      </c>
      <c r="G138" s="32"/>
      <c r="H138" s="172"/>
      <c r="I138" s="32"/>
      <c r="J138" s="35"/>
      <c r="K138" s="173"/>
      <c r="L138" s="174"/>
      <c r="M138" s="66"/>
      <c r="N138" s="66"/>
      <c r="O138" s="66"/>
      <c r="P138" s="66"/>
      <c r="Q138" s="66"/>
      <c r="R138" s="67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R138" s="13" t="s">
        <v>113</v>
      </c>
      <c r="AS138" s="13" t="s">
        <v>83</v>
      </c>
    </row>
    <row r="139" spans="1:63" s="2" customFormat="1" ht="37.9" customHeight="1">
      <c r="A139" s="30"/>
      <c r="B139" s="31"/>
      <c r="C139" s="158" t="s">
        <v>147</v>
      </c>
      <c r="D139" s="158" t="s">
        <v>108</v>
      </c>
      <c r="E139" s="159" t="s">
        <v>148</v>
      </c>
      <c r="F139" s="160" t="s">
        <v>120</v>
      </c>
      <c r="G139" s="161" t="s">
        <v>110</v>
      </c>
      <c r="H139" s="162"/>
      <c r="I139" s="163"/>
      <c r="J139" s="35"/>
      <c r="K139" s="164" t="s">
        <v>1</v>
      </c>
      <c r="L139" s="165" t="s">
        <v>43</v>
      </c>
      <c r="M139" s="66"/>
      <c r="N139" s="166" t="e">
        <f>M139*#REF!</f>
        <v>#REF!</v>
      </c>
      <c r="O139" s="166">
        <v>0</v>
      </c>
      <c r="P139" s="166" t="e">
        <f>O139*#REF!</f>
        <v>#REF!</v>
      </c>
      <c r="Q139" s="166">
        <v>0</v>
      </c>
      <c r="R139" s="167" t="e">
        <f>Q139*#REF!</f>
        <v>#REF!</v>
      </c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P139" s="168" t="s">
        <v>111</v>
      </c>
      <c r="AR139" s="168" t="s">
        <v>108</v>
      </c>
      <c r="AS139" s="168" t="s">
        <v>83</v>
      </c>
      <c r="AW139" s="13" t="s">
        <v>107</v>
      </c>
      <c r="BC139" s="169" t="e">
        <f>IF(L139="základní",#REF!,0)</f>
        <v>#REF!</v>
      </c>
      <c r="BD139" s="169">
        <f>IF(L139="snížená",#REF!,0)</f>
        <v>0</v>
      </c>
      <c r="BE139" s="169">
        <f>IF(L139="zákl. přenesená",#REF!,0)</f>
        <v>0</v>
      </c>
      <c r="BF139" s="169">
        <f>IF(L139="sníž. přenesená",#REF!,0)</f>
        <v>0</v>
      </c>
      <c r="BG139" s="169">
        <f>IF(L139="nulová",#REF!,0)</f>
        <v>0</v>
      </c>
      <c r="BH139" s="13" t="s">
        <v>83</v>
      </c>
      <c r="BI139" s="169" t="e">
        <f>ROUND(H139*#REF!,2)</f>
        <v>#REF!</v>
      </c>
      <c r="BJ139" s="13" t="s">
        <v>111</v>
      </c>
      <c r="BK139" s="168" t="s">
        <v>149</v>
      </c>
    </row>
    <row r="140" spans="1:63" s="2" customFormat="1" ht="126.75">
      <c r="A140" s="30"/>
      <c r="B140" s="31"/>
      <c r="C140" s="32"/>
      <c r="D140" s="170" t="s">
        <v>113</v>
      </c>
      <c r="E140" s="32"/>
      <c r="F140" s="171" t="s">
        <v>114</v>
      </c>
      <c r="G140" s="32"/>
      <c r="H140" s="172"/>
      <c r="I140" s="32"/>
      <c r="J140" s="35"/>
      <c r="K140" s="173"/>
      <c r="L140" s="174"/>
      <c r="M140" s="66"/>
      <c r="N140" s="66"/>
      <c r="O140" s="66"/>
      <c r="P140" s="66"/>
      <c r="Q140" s="66"/>
      <c r="R140" s="67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R140" s="13" t="s">
        <v>113</v>
      </c>
      <c r="AS140" s="13" t="s">
        <v>83</v>
      </c>
    </row>
    <row r="141" spans="1:63" s="2" customFormat="1" ht="37.9" customHeight="1">
      <c r="A141" s="30"/>
      <c r="B141" s="31"/>
      <c r="C141" s="158" t="s">
        <v>150</v>
      </c>
      <c r="D141" s="158" t="s">
        <v>108</v>
      </c>
      <c r="E141" s="159" t="s">
        <v>151</v>
      </c>
      <c r="F141" s="160" t="s">
        <v>123</v>
      </c>
      <c r="G141" s="161" t="s">
        <v>110</v>
      </c>
      <c r="H141" s="162"/>
      <c r="I141" s="163"/>
      <c r="J141" s="35"/>
      <c r="K141" s="164" t="s">
        <v>1</v>
      </c>
      <c r="L141" s="165" t="s">
        <v>43</v>
      </c>
      <c r="M141" s="66"/>
      <c r="N141" s="166" t="e">
        <f>M141*#REF!</f>
        <v>#REF!</v>
      </c>
      <c r="O141" s="166">
        <v>0</v>
      </c>
      <c r="P141" s="166" t="e">
        <f>O141*#REF!</f>
        <v>#REF!</v>
      </c>
      <c r="Q141" s="166">
        <v>0</v>
      </c>
      <c r="R141" s="167" t="e">
        <f>Q141*#REF!</f>
        <v>#REF!</v>
      </c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P141" s="168" t="s">
        <v>111</v>
      </c>
      <c r="AR141" s="168" t="s">
        <v>108</v>
      </c>
      <c r="AS141" s="168" t="s">
        <v>83</v>
      </c>
      <c r="AW141" s="13" t="s">
        <v>107</v>
      </c>
      <c r="BC141" s="169" t="e">
        <f>IF(L141="základní",#REF!,0)</f>
        <v>#REF!</v>
      </c>
      <c r="BD141" s="169">
        <f>IF(L141="snížená",#REF!,0)</f>
        <v>0</v>
      </c>
      <c r="BE141" s="169">
        <f>IF(L141="zákl. přenesená",#REF!,0)</f>
        <v>0</v>
      </c>
      <c r="BF141" s="169">
        <f>IF(L141="sníž. přenesená",#REF!,0)</f>
        <v>0</v>
      </c>
      <c r="BG141" s="169">
        <f>IF(L141="nulová",#REF!,0)</f>
        <v>0</v>
      </c>
      <c r="BH141" s="13" t="s">
        <v>83</v>
      </c>
      <c r="BI141" s="169" t="e">
        <f>ROUND(H141*#REF!,2)</f>
        <v>#REF!</v>
      </c>
      <c r="BJ141" s="13" t="s">
        <v>111</v>
      </c>
      <c r="BK141" s="168" t="s">
        <v>152</v>
      </c>
    </row>
    <row r="142" spans="1:63" s="2" customFormat="1" ht="126.75">
      <c r="A142" s="30"/>
      <c r="B142" s="31"/>
      <c r="C142" s="32"/>
      <c r="D142" s="170" t="s">
        <v>113</v>
      </c>
      <c r="E142" s="32"/>
      <c r="F142" s="171" t="s">
        <v>118</v>
      </c>
      <c r="G142" s="32"/>
      <c r="H142" s="172"/>
      <c r="I142" s="32"/>
      <c r="J142" s="35"/>
      <c r="K142" s="173"/>
      <c r="L142" s="174"/>
      <c r="M142" s="66"/>
      <c r="N142" s="66"/>
      <c r="O142" s="66"/>
      <c r="P142" s="66"/>
      <c r="Q142" s="66"/>
      <c r="R142" s="67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R142" s="13" t="s">
        <v>113</v>
      </c>
      <c r="AS142" s="13" t="s">
        <v>83</v>
      </c>
    </row>
    <row r="143" spans="1:63" s="2" customFormat="1" ht="37.9" customHeight="1">
      <c r="A143" s="30"/>
      <c r="B143" s="31"/>
      <c r="C143" s="158" t="s">
        <v>153</v>
      </c>
      <c r="D143" s="158" t="s">
        <v>108</v>
      </c>
      <c r="E143" s="159" t="s">
        <v>154</v>
      </c>
      <c r="F143" s="160" t="s">
        <v>126</v>
      </c>
      <c r="G143" s="161" t="s">
        <v>110</v>
      </c>
      <c r="H143" s="162"/>
      <c r="I143" s="163"/>
      <c r="J143" s="35"/>
      <c r="K143" s="164" t="s">
        <v>1</v>
      </c>
      <c r="L143" s="165" t="s">
        <v>43</v>
      </c>
      <c r="M143" s="66"/>
      <c r="N143" s="166" t="e">
        <f>M143*#REF!</f>
        <v>#REF!</v>
      </c>
      <c r="O143" s="166">
        <v>0</v>
      </c>
      <c r="P143" s="166" t="e">
        <f>O143*#REF!</f>
        <v>#REF!</v>
      </c>
      <c r="Q143" s="166">
        <v>0</v>
      </c>
      <c r="R143" s="167" t="e">
        <f>Q143*#REF!</f>
        <v>#REF!</v>
      </c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P143" s="168" t="s">
        <v>111</v>
      </c>
      <c r="AR143" s="168" t="s">
        <v>108</v>
      </c>
      <c r="AS143" s="168" t="s">
        <v>83</v>
      </c>
      <c r="AW143" s="13" t="s">
        <v>107</v>
      </c>
      <c r="BC143" s="169" t="e">
        <f>IF(L143="základní",#REF!,0)</f>
        <v>#REF!</v>
      </c>
      <c r="BD143" s="169">
        <f>IF(L143="snížená",#REF!,0)</f>
        <v>0</v>
      </c>
      <c r="BE143" s="169">
        <f>IF(L143="zákl. přenesená",#REF!,0)</f>
        <v>0</v>
      </c>
      <c r="BF143" s="169">
        <f>IF(L143="sníž. přenesená",#REF!,0)</f>
        <v>0</v>
      </c>
      <c r="BG143" s="169">
        <f>IF(L143="nulová",#REF!,0)</f>
        <v>0</v>
      </c>
      <c r="BH143" s="13" t="s">
        <v>83</v>
      </c>
      <c r="BI143" s="169" t="e">
        <f>ROUND(H143*#REF!,2)</f>
        <v>#REF!</v>
      </c>
      <c r="BJ143" s="13" t="s">
        <v>111</v>
      </c>
      <c r="BK143" s="168" t="s">
        <v>155</v>
      </c>
    </row>
    <row r="144" spans="1:63" s="2" customFormat="1" ht="126.75">
      <c r="A144" s="30"/>
      <c r="B144" s="31"/>
      <c r="C144" s="32"/>
      <c r="D144" s="170" t="s">
        <v>113</v>
      </c>
      <c r="E144" s="32"/>
      <c r="F144" s="171" t="s">
        <v>114</v>
      </c>
      <c r="G144" s="32"/>
      <c r="H144" s="172"/>
      <c r="I144" s="32"/>
      <c r="J144" s="35"/>
      <c r="K144" s="173"/>
      <c r="L144" s="174"/>
      <c r="M144" s="66"/>
      <c r="N144" s="66"/>
      <c r="O144" s="66"/>
      <c r="P144" s="66"/>
      <c r="Q144" s="66"/>
      <c r="R144" s="67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R144" s="13" t="s">
        <v>113</v>
      </c>
      <c r="AS144" s="13" t="s">
        <v>83</v>
      </c>
    </row>
    <row r="145" spans="1:63" s="2" customFormat="1" ht="37.9" customHeight="1">
      <c r="A145" s="30"/>
      <c r="B145" s="31"/>
      <c r="C145" s="158" t="s">
        <v>156</v>
      </c>
      <c r="D145" s="158" t="s">
        <v>108</v>
      </c>
      <c r="E145" s="159" t="s">
        <v>157</v>
      </c>
      <c r="F145" s="160" t="s">
        <v>130</v>
      </c>
      <c r="G145" s="161" t="s">
        <v>110</v>
      </c>
      <c r="H145" s="162"/>
      <c r="I145" s="163"/>
      <c r="J145" s="35"/>
      <c r="K145" s="164" t="s">
        <v>1</v>
      </c>
      <c r="L145" s="165" t="s">
        <v>43</v>
      </c>
      <c r="M145" s="66"/>
      <c r="N145" s="166" t="e">
        <f>M145*#REF!</f>
        <v>#REF!</v>
      </c>
      <c r="O145" s="166">
        <v>0</v>
      </c>
      <c r="P145" s="166" t="e">
        <f>O145*#REF!</f>
        <v>#REF!</v>
      </c>
      <c r="Q145" s="166">
        <v>0</v>
      </c>
      <c r="R145" s="167" t="e">
        <f>Q145*#REF!</f>
        <v>#REF!</v>
      </c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P145" s="168" t="s">
        <v>111</v>
      </c>
      <c r="AR145" s="168" t="s">
        <v>108</v>
      </c>
      <c r="AS145" s="168" t="s">
        <v>83</v>
      </c>
      <c r="AW145" s="13" t="s">
        <v>107</v>
      </c>
      <c r="BC145" s="169" t="e">
        <f>IF(L145="základní",#REF!,0)</f>
        <v>#REF!</v>
      </c>
      <c r="BD145" s="169">
        <f>IF(L145="snížená",#REF!,0)</f>
        <v>0</v>
      </c>
      <c r="BE145" s="169">
        <f>IF(L145="zákl. přenesená",#REF!,0)</f>
        <v>0</v>
      </c>
      <c r="BF145" s="169">
        <f>IF(L145="sníž. přenesená",#REF!,0)</f>
        <v>0</v>
      </c>
      <c r="BG145" s="169">
        <f>IF(L145="nulová",#REF!,0)</f>
        <v>0</v>
      </c>
      <c r="BH145" s="13" t="s">
        <v>83</v>
      </c>
      <c r="BI145" s="169" t="e">
        <f>ROUND(H145*#REF!,2)</f>
        <v>#REF!</v>
      </c>
      <c r="BJ145" s="13" t="s">
        <v>111</v>
      </c>
      <c r="BK145" s="168" t="s">
        <v>158</v>
      </c>
    </row>
    <row r="146" spans="1:63" s="2" customFormat="1" ht="126.75">
      <c r="A146" s="30"/>
      <c r="B146" s="31"/>
      <c r="C146" s="32"/>
      <c r="D146" s="170" t="s">
        <v>113</v>
      </c>
      <c r="E146" s="32"/>
      <c r="F146" s="171" t="s">
        <v>118</v>
      </c>
      <c r="G146" s="32"/>
      <c r="H146" s="172"/>
      <c r="I146" s="32"/>
      <c r="J146" s="35"/>
      <c r="K146" s="173"/>
      <c r="L146" s="174"/>
      <c r="M146" s="66"/>
      <c r="N146" s="66"/>
      <c r="O146" s="66"/>
      <c r="P146" s="66"/>
      <c r="Q146" s="66"/>
      <c r="R146" s="67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R146" s="13" t="s">
        <v>113</v>
      </c>
      <c r="AS146" s="13" t="s">
        <v>83</v>
      </c>
    </row>
    <row r="147" spans="1:63" s="2" customFormat="1" ht="37.9" customHeight="1">
      <c r="A147" s="30"/>
      <c r="B147" s="31"/>
      <c r="C147" s="158" t="s">
        <v>8</v>
      </c>
      <c r="D147" s="158" t="s">
        <v>108</v>
      </c>
      <c r="E147" s="159" t="s">
        <v>159</v>
      </c>
      <c r="F147" s="160" t="s">
        <v>133</v>
      </c>
      <c r="G147" s="161" t="s">
        <v>110</v>
      </c>
      <c r="H147" s="162"/>
      <c r="I147" s="163"/>
      <c r="J147" s="35"/>
      <c r="K147" s="164" t="s">
        <v>1</v>
      </c>
      <c r="L147" s="165" t="s">
        <v>43</v>
      </c>
      <c r="M147" s="66"/>
      <c r="N147" s="166" t="e">
        <f>M147*#REF!</f>
        <v>#REF!</v>
      </c>
      <c r="O147" s="166">
        <v>0</v>
      </c>
      <c r="P147" s="166" t="e">
        <f>O147*#REF!</f>
        <v>#REF!</v>
      </c>
      <c r="Q147" s="166">
        <v>0</v>
      </c>
      <c r="R147" s="167" t="e">
        <f>Q147*#REF!</f>
        <v>#REF!</v>
      </c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P147" s="168" t="s">
        <v>111</v>
      </c>
      <c r="AR147" s="168" t="s">
        <v>108</v>
      </c>
      <c r="AS147" s="168" t="s">
        <v>83</v>
      </c>
      <c r="AW147" s="13" t="s">
        <v>107</v>
      </c>
      <c r="BC147" s="169" t="e">
        <f>IF(L147="základní",#REF!,0)</f>
        <v>#REF!</v>
      </c>
      <c r="BD147" s="169">
        <f>IF(L147="snížená",#REF!,0)</f>
        <v>0</v>
      </c>
      <c r="BE147" s="169">
        <f>IF(L147="zákl. přenesená",#REF!,0)</f>
        <v>0</v>
      </c>
      <c r="BF147" s="169">
        <f>IF(L147="sníž. přenesená",#REF!,0)</f>
        <v>0</v>
      </c>
      <c r="BG147" s="169">
        <f>IF(L147="nulová",#REF!,0)</f>
        <v>0</v>
      </c>
      <c r="BH147" s="13" t="s">
        <v>83</v>
      </c>
      <c r="BI147" s="169" t="e">
        <f>ROUND(H147*#REF!,2)</f>
        <v>#REF!</v>
      </c>
      <c r="BJ147" s="13" t="s">
        <v>111</v>
      </c>
      <c r="BK147" s="168" t="s">
        <v>160</v>
      </c>
    </row>
    <row r="148" spans="1:63" s="2" customFormat="1" ht="126.75">
      <c r="A148" s="30"/>
      <c r="B148" s="31"/>
      <c r="C148" s="32"/>
      <c r="D148" s="170" t="s">
        <v>113</v>
      </c>
      <c r="E148" s="32"/>
      <c r="F148" s="171" t="s">
        <v>114</v>
      </c>
      <c r="G148" s="32"/>
      <c r="H148" s="172"/>
      <c r="I148" s="32"/>
      <c r="J148" s="35"/>
      <c r="K148" s="173"/>
      <c r="L148" s="174"/>
      <c r="M148" s="66"/>
      <c r="N148" s="66"/>
      <c r="O148" s="66"/>
      <c r="P148" s="66"/>
      <c r="Q148" s="66"/>
      <c r="R148" s="67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R148" s="13" t="s">
        <v>113</v>
      </c>
      <c r="AS148" s="13" t="s">
        <v>83</v>
      </c>
    </row>
    <row r="149" spans="1:63" s="2" customFormat="1" ht="37.9" customHeight="1">
      <c r="A149" s="30"/>
      <c r="B149" s="31"/>
      <c r="C149" s="158" t="s">
        <v>161</v>
      </c>
      <c r="D149" s="158" t="s">
        <v>108</v>
      </c>
      <c r="E149" s="159" t="s">
        <v>162</v>
      </c>
      <c r="F149" s="160" t="s">
        <v>137</v>
      </c>
      <c r="G149" s="161" t="s">
        <v>110</v>
      </c>
      <c r="H149" s="162"/>
      <c r="I149" s="163"/>
      <c r="J149" s="35"/>
      <c r="K149" s="164" t="s">
        <v>1</v>
      </c>
      <c r="L149" s="165" t="s">
        <v>43</v>
      </c>
      <c r="M149" s="66"/>
      <c r="N149" s="166" t="e">
        <f>M149*#REF!</f>
        <v>#REF!</v>
      </c>
      <c r="O149" s="166">
        <v>0</v>
      </c>
      <c r="P149" s="166" t="e">
        <f>O149*#REF!</f>
        <v>#REF!</v>
      </c>
      <c r="Q149" s="166">
        <v>0</v>
      </c>
      <c r="R149" s="167" t="e">
        <f>Q149*#REF!</f>
        <v>#REF!</v>
      </c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  <c r="AP149" s="168" t="s">
        <v>111</v>
      </c>
      <c r="AR149" s="168" t="s">
        <v>108</v>
      </c>
      <c r="AS149" s="168" t="s">
        <v>83</v>
      </c>
      <c r="AW149" s="13" t="s">
        <v>107</v>
      </c>
      <c r="BC149" s="169" t="e">
        <f>IF(L149="základní",#REF!,0)</f>
        <v>#REF!</v>
      </c>
      <c r="BD149" s="169">
        <f>IF(L149="snížená",#REF!,0)</f>
        <v>0</v>
      </c>
      <c r="BE149" s="169">
        <f>IF(L149="zákl. přenesená",#REF!,0)</f>
        <v>0</v>
      </c>
      <c r="BF149" s="169">
        <f>IF(L149="sníž. přenesená",#REF!,0)</f>
        <v>0</v>
      </c>
      <c r="BG149" s="169">
        <f>IF(L149="nulová",#REF!,0)</f>
        <v>0</v>
      </c>
      <c r="BH149" s="13" t="s">
        <v>83</v>
      </c>
      <c r="BI149" s="169" t="e">
        <f>ROUND(H149*#REF!,2)</f>
        <v>#REF!</v>
      </c>
      <c r="BJ149" s="13" t="s">
        <v>111</v>
      </c>
      <c r="BK149" s="168" t="s">
        <v>163</v>
      </c>
    </row>
    <row r="150" spans="1:63" s="2" customFormat="1" ht="126.75">
      <c r="A150" s="30"/>
      <c r="B150" s="31"/>
      <c r="C150" s="32"/>
      <c r="D150" s="170" t="s">
        <v>113</v>
      </c>
      <c r="E150" s="32"/>
      <c r="F150" s="171" t="s">
        <v>118</v>
      </c>
      <c r="G150" s="32"/>
      <c r="H150" s="172"/>
      <c r="I150" s="32"/>
      <c r="J150" s="35"/>
      <c r="K150" s="173"/>
      <c r="L150" s="174"/>
      <c r="M150" s="66"/>
      <c r="N150" s="66"/>
      <c r="O150" s="66"/>
      <c r="P150" s="66"/>
      <c r="Q150" s="66"/>
      <c r="R150" s="67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R150" s="13" t="s">
        <v>113</v>
      </c>
      <c r="AS150" s="13" t="s">
        <v>83</v>
      </c>
    </row>
    <row r="151" spans="1:63" s="11" customFormat="1" ht="25.9" customHeight="1">
      <c r="B151" s="145"/>
      <c r="C151" s="146"/>
      <c r="D151" s="147" t="s">
        <v>77</v>
      </c>
      <c r="E151" s="148" t="s">
        <v>164</v>
      </c>
      <c r="F151" s="148" t="s">
        <v>165</v>
      </c>
      <c r="G151" s="146"/>
      <c r="H151" s="149"/>
      <c r="I151" s="146"/>
      <c r="J151" s="150"/>
      <c r="K151" s="151"/>
      <c r="L151" s="152"/>
      <c r="M151" s="152"/>
      <c r="N151" s="153" t="e">
        <f>SUM(N152:N157)</f>
        <v>#REF!</v>
      </c>
      <c r="O151" s="152"/>
      <c r="P151" s="153" t="e">
        <f>SUM(P152:P157)</f>
        <v>#REF!</v>
      </c>
      <c r="Q151" s="152"/>
      <c r="R151" s="154" t="e">
        <f>SUM(R152:R157)</f>
        <v>#REF!</v>
      </c>
      <c r="AP151" s="155" t="s">
        <v>83</v>
      </c>
      <c r="AR151" s="156" t="s">
        <v>77</v>
      </c>
      <c r="AS151" s="156" t="s">
        <v>78</v>
      </c>
      <c r="AW151" s="155" t="s">
        <v>107</v>
      </c>
      <c r="BI151" s="157" t="e">
        <f>SUM(BI152:BI157)</f>
        <v>#REF!</v>
      </c>
    </row>
    <row r="152" spans="1:63" s="2" customFormat="1" ht="24.2" customHeight="1">
      <c r="A152" s="30"/>
      <c r="B152" s="31"/>
      <c r="C152" s="158" t="s">
        <v>166</v>
      </c>
      <c r="D152" s="158" t="s">
        <v>108</v>
      </c>
      <c r="E152" s="159" t="s">
        <v>167</v>
      </c>
      <c r="F152" s="160" t="s">
        <v>168</v>
      </c>
      <c r="G152" s="161" t="s">
        <v>169</v>
      </c>
      <c r="H152" s="162"/>
      <c r="I152" s="163"/>
      <c r="J152" s="35"/>
      <c r="K152" s="164" t="s">
        <v>1</v>
      </c>
      <c r="L152" s="165" t="s">
        <v>43</v>
      </c>
      <c r="M152" s="66"/>
      <c r="N152" s="166" t="e">
        <f>M152*#REF!</f>
        <v>#REF!</v>
      </c>
      <c r="O152" s="166">
        <v>0</v>
      </c>
      <c r="P152" s="166" t="e">
        <f>O152*#REF!</f>
        <v>#REF!</v>
      </c>
      <c r="Q152" s="166">
        <v>0</v>
      </c>
      <c r="R152" s="167" t="e">
        <f>Q152*#REF!</f>
        <v>#REF!</v>
      </c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P152" s="168" t="s">
        <v>111</v>
      </c>
      <c r="AR152" s="168" t="s">
        <v>108</v>
      </c>
      <c r="AS152" s="168" t="s">
        <v>83</v>
      </c>
      <c r="AW152" s="13" t="s">
        <v>107</v>
      </c>
      <c r="BC152" s="169" t="e">
        <f>IF(L152="základní",#REF!,0)</f>
        <v>#REF!</v>
      </c>
      <c r="BD152" s="169">
        <f>IF(L152="snížená",#REF!,0)</f>
        <v>0</v>
      </c>
      <c r="BE152" s="169">
        <f>IF(L152="zákl. přenesená",#REF!,0)</f>
        <v>0</v>
      </c>
      <c r="BF152" s="169">
        <f>IF(L152="sníž. přenesená",#REF!,0)</f>
        <v>0</v>
      </c>
      <c r="BG152" s="169">
        <f>IF(L152="nulová",#REF!,0)</f>
        <v>0</v>
      </c>
      <c r="BH152" s="13" t="s">
        <v>83</v>
      </c>
      <c r="BI152" s="169" t="e">
        <f>ROUND(H152*#REF!,2)</f>
        <v>#REF!</v>
      </c>
      <c r="BJ152" s="13" t="s">
        <v>111</v>
      </c>
      <c r="BK152" s="168" t="s">
        <v>170</v>
      </c>
    </row>
    <row r="153" spans="1:63" s="2" customFormat="1" ht="29.25">
      <c r="A153" s="30"/>
      <c r="B153" s="31"/>
      <c r="C153" s="32"/>
      <c r="D153" s="170" t="s">
        <v>113</v>
      </c>
      <c r="E153" s="32"/>
      <c r="F153" s="171" t="s">
        <v>171</v>
      </c>
      <c r="G153" s="32"/>
      <c r="H153" s="172"/>
      <c r="I153" s="32"/>
      <c r="J153" s="35"/>
      <c r="K153" s="173"/>
      <c r="L153" s="174"/>
      <c r="M153" s="66"/>
      <c r="N153" s="66"/>
      <c r="O153" s="66"/>
      <c r="P153" s="66"/>
      <c r="Q153" s="66"/>
      <c r="R153" s="67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R153" s="13" t="s">
        <v>113</v>
      </c>
      <c r="AS153" s="13" t="s">
        <v>83</v>
      </c>
    </row>
    <row r="154" spans="1:63" s="2" customFormat="1" ht="24.2" customHeight="1">
      <c r="A154" s="30"/>
      <c r="B154" s="31"/>
      <c r="C154" s="158" t="s">
        <v>172</v>
      </c>
      <c r="D154" s="158" t="s">
        <v>108</v>
      </c>
      <c r="E154" s="159" t="s">
        <v>173</v>
      </c>
      <c r="F154" s="160" t="s">
        <v>174</v>
      </c>
      <c r="G154" s="161" t="s">
        <v>169</v>
      </c>
      <c r="H154" s="162"/>
      <c r="I154" s="163"/>
      <c r="J154" s="35"/>
      <c r="K154" s="164" t="s">
        <v>1</v>
      </c>
      <c r="L154" s="165" t="s">
        <v>43</v>
      </c>
      <c r="M154" s="66"/>
      <c r="N154" s="166" t="e">
        <f>M154*#REF!</f>
        <v>#REF!</v>
      </c>
      <c r="O154" s="166">
        <v>0</v>
      </c>
      <c r="P154" s="166" t="e">
        <f>O154*#REF!</f>
        <v>#REF!</v>
      </c>
      <c r="Q154" s="166">
        <v>0</v>
      </c>
      <c r="R154" s="167" t="e">
        <f>Q154*#REF!</f>
        <v>#REF!</v>
      </c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  <c r="AP154" s="168" t="s">
        <v>111</v>
      </c>
      <c r="AR154" s="168" t="s">
        <v>108</v>
      </c>
      <c r="AS154" s="168" t="s">
        <v>83</v>
      </c>
      <c r="AW154" s="13" t="s">
        <v>107</v>
      </c>
      <c r="BC154" s="169" t="e">
        <f>IF(L154="základní",#REF!,0)</f>
        <v>#REF!</v>
      </c>
      <c r="BD154" s="169">
        <f>IF(L154="snížená",#REF!,0)</f>
        <v>0</v>
      </c>
      <c r="BE154" s="169">
        <f>IF(L154="zákl. přenesená",#REF!,0)</f>
        <v>0</v>
      </c>
      <c r="BF154" s="169">
        <f>IF(L154="sníž. přenesená",#REF!,0)</f>
        <v>0</v>
      </c>
      <c r="BG154" s="169">
        <f>IF(L154="nulová",#REF!,0)</f>
        <v>0</v>
      </c>
      <c r="BH154" s="13" t="s">
        <v>83</v>
      </c>
      <c r="BI154" s="169" t="e">
        <f>ROUND(H154*#REF!,2)</f>
        <v>#REF!</v>
      </c>
      <c r="BJ154" s="13" t="s">
        <v>111</v>
      </c>
      <c r="BK154" s="168" t="s">
        <v>175</v>
      </c>
    </row>
    <row r="155" spans="1:63" s="2" customFormat="1" ht="29.25">
      <c r="A155" s="30"/>
      <c r="B155" s="31"/>
      <c r="C155" s="32"/>
      <c r="D155" s="170" t="s">
        <v>113</v>
      </c>
      <c r="E155" s="32"/>
      <c r="F155" s="171" t="s">
        <v>171</v>
      </c>
      <c r="G155" s="32"/>
      <c r="H155" s="172"/>
      <c r="I155" s="32"/>
      <c r="J155" s="35"/>
      <c r="K155" s="173"/>
      <c r="L155" s="174"/>
      <c r="M155" s="66"/>
      <c r="N155" s="66"/>
      <c r="O155" s="66"/>
      <c r="P155" s="66"/>
      <c r="Q155" s="66"/>
      <c r="R155" s="67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R155" s="13" t="s">
        <v>113</v>
      </c>
      <c r="AS155" s="13" t="s">
        <v>83</v>
      </c>
    </row>
    <row r="156" spans="1:63" s="2" customFormat="1" ht="24.2" customHeight="1">
      <c r="A156" s="30"/>
      <c r="B156" s="31"/>
      <c r="C156" s="158" t="s">
        <v>176</v>
      </c>
      <c r="D156" s="158" t="s">
        <v>108</v>
      </c>
      <c r="E156" s="159" t="s">
        <v>177</v>
      </c>
      <c r="F156" s="160" t="s">
        <v>178</v>
      </c>
      <c r="G156" s="161" t="s">
        <v>169</v>
      </c>
      <c r="H156" s="162"/>
      <c r="I156" s="163"/>
      <c r="J156" s="35"/>
      <c r="K156" s="164" t="s">
        <v>1</v>
      </c>
      <c r="L156" s="165" t="s">
        <v>43</v>
      </c>
      <c r="M156" s="66"/>
      <c r="N156" s="166" t="e">
        <f>M156*#REF!</f>
        <v>#REF!</v>
      </c>
      <c r="O156" s="166">
        <v>0</v>
      </c>
      <c r="P156" s="166" t="e">
        <f>O156*#REF!</f>
        <v>#REF!</v>
      </c>
      <c r="Q156" s="166">
        <v>0</v>
      </c>
      <c r="R156" s="167" t="e">
        <f>Q156*#REF!</f>
        <v>#REF!</v>
      </c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  <c r="AP156" s="168" t="s">
        <v>111</v>
      </c>
      <c r="AR156" s="168" t="s">
        <v>108</v>
      </c>
      <c r="AS156" s="168" t="s">
        <v>83</v>
      </c>
      <c r="AW156" s="13" t="s">
        <v>107</v>
      </c>
      <c r="BC156" s="169" t="e">
        <f>IF(L156="základní",#REF!,0)</f>
        <v>#REF!</v>
      </c>
      <c r="BD156" s="169">
        <f>IF(L156="snížená",#REF!,0)</f>
        <v>0</v>
      </c>
      <c r="BE156" s="169">
        <f>IF(L156="zákl. přenesená",#REF!,0)</f>
        <v>0</v>
      </c>
      <c r="BF156" s="169">
        <f>IF(L156="sníž. přenesená",#REF!,0)</f>
        <v>0</v>
      </c>
      <c r="BG156" s="169">
        <f>IF(L156="nulová",#REF!,0)</f>
        <v>0</v>
      </c>
      <c r="BH156" s="13" t="s">
        <v>83</v>
      </c>
      <c r="BI156" s="169" t="e">
        <f>ROUND(H156*#REF!,2)</f>
        <v>#REF!</v>
      </c>
      <c r="BJ156" s="13" t="s">
        <v>111</v>
      </c>
      <c r="BK156" s="168" t="s">
        <v>179</v>
      </c>
    </row>
    <row r="157" spans="1:63" s="2" customFormat="1" ht="29.25">
      <c r="A157" s="30"/>
      <c r="B157" s="31"/>
      <c r="C157" s="32"/>
      <c r="D157" s="170" t="s">
        <v>113</v>
      </c>
      <c r="E157" s="32"/>
      <c r="F157" s="171" t="s">
        <v>171</v>
      </c>
      <c r="G157" s="32"/>
      <c r="H157" s="172"/>
      <c r="I157" s="32"/>
      <c r="J157" s="35"/>
      <c r="K157" s="173"/>
      <c r="L157" s="174"/>
      <c r="M157" s="66"/>
      <c r="N157" s="66"/>
      <c r="O157" s="66"/>
      <c r="P157" s="66"/>
      <c r="Q157" s="66"/>
      <c r="R157" s="67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  <c r="AR157" s="13" t="s">
        <v>113</v>
      </c>
      <c r="AS157" s="13" t="s">
        <v>83</v>
      </c>
    </row>
    <row r="158" spans="1:63" s="11" customFormat="1" ht="25.9" customHeight="1">
      <c r="B158" s="145"/>
      <c r="C158" s="146"/>
      <c r="D158" s="147" t="s">
        <v>77</v>
      </c>
      <c r="E158" s="148" t="s">
        <v>180</v>
      </c>
      <c r="F158" s="148" t="s">
        <v>181</v>
      </c>
      <c r="G158" s="146"/>
      <c r="H158" s="149"/>
      <c r="I158" s="146"/>
      <c r="J158" s="150"/>
      <c r="K158" s="151"/>
      <c r="L158" s="152"/>
      <c r="M158" s="152"/>
      <c r="N158" s="153" t="e">
        <f>SUM(N159:N162)</f>
        <v>#REF!</v>
      </c>
      <c r="O158" s="152"/>
      <c r="P158" s="153" t="e">
        <f>SUM(P159:P162)</f>
        <v>#REF!</v>
      </c>
      <c r="Q158" s="152"/>
      <c r="R158" s="154" t="e">
        <f>SUM(R159:R162)</f>
        <v>#REF!</v>
      </c>
      <c r="AP158" s="155" t="s">
        <v>83</v>
      </c>
      <c r="AR158" s="156" t="s">
        <v>77</v>
      </c>
      <c r="AS158" s="156" t="s">
        <v>78</v>
      </c>
      <c r="AW158" s="155" t="s">
        <v>107</v>
      </c>
      <c r="BI158" s="157" t="e">
        <f>SUM(BI159:BI162)</f>
        <v>#REF!</v>
      </c>
    </row>
    <row r="159" spans="1:63" s="2" customFormat="1" ht="44.25" customHeight="1">
      <c r="A159" s="30"/>
      <c r="B159" s="31"/>
      <c r="C159" s="158" t="s">
        <v>182</v>
      </c>
      <c r="D159" s="158" t="s">
        <v>108</v>
      </c>
      <c r="E159" s="159" t="s">
        <v>183</v>
      </c>
      <c r="F159" s="160" t="s">
        <v>184</v>
      </c>
      <c r="G159" s="161" t="s">
        <v>169</v>
      </c>
      <c r="H159" s="162"/>
      <c r="I159" s="163"/>
      <c r="J159" s="35"/>
      <c r="K159" s="164" t="s">
        <v>1</v>
      </c>
      <c r="L159" s="165" t="s">
        <v>43</v>
      </c>
      <c r="M159" s="66"/>
      <c r="N159" s="166" t="e">
        <f>M159*#REF!</f>
        <v>#REF!</v>
      </c>
      <c r="O159" s="166">
        <v>0</v>
      </c>
      <c r="P159" s="166" t="e">
        <f>O159*#REF!</f>
        <v>#REF!</v>
      </c>
      <c r="Q159" s="166">
        <v>0</v>
      </c>
      <c r="R159" s="167" t="e">
        <f>Q159*#REF!</f>
        <v>#REF!</v>
      </c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  <c r="AP159" s="168" t="s">
        <v>111</v>
      </c>
      <c r="AR159" s="168" t="s">
        <v>108</v>
      </c>
      <c r="AS159" s="168" t="s">
        <v>83</v>
      </c>
      <c r="AW159" s="13" t="s">
        <v>107</v>
      </c>
      <c r="BC159" s="169" t="e">
        <f>IF(L159="základní",#REF!,0)</f>
        <v>#REF!</v>
      </c>
      <c r="BD159" s="169">
        <f>IF(L159="snížená",#REF!,0)</f>
        <v>0</v>
      </c>
      <c r="BE159" s="169">
        <f>IF(L159="zákl. přenesená",#REF!,0)</f>
        <v>0</v>
      </c>
      <c r="BF159" s="169">
        <f>IF(L159="sníž. přenesená",#REF!,0)</f>
        <v>0</v>
      </c>
      <c r="BG159" s="169">
        <f>IF(L159="nulová",#REF!,0)</f>
        <v>0</v>
      </c>
      <c r="BH159" s="13" t="s">
        <v>83</v>
      </c>
      <c r="BI159" s="169" t="e">
        <f>ROUND(H159*#REF!,2)</f>
        <v>#REF!</v>
      </c>
      <c r="BJ159" s="13" t="s">
        <v>111</v>
      </c>
      <c r="BK159" s="168" t="s">
        <v>185</v>
      </c>
    </row>
    <row r="160" spans="1:63" s="2" customFormat="1" ht="29.25">
      <c r="A160" s="30"/>
      <c r="B160" s="31"/>
      <c r="C160" s="32"/>
      <c r="D160" s="170" t="s">
        <v>113</v>
      </c>
      <c r="E160" s="32"/>
      <c r="F160" s="171" t="s">
        <v>186</v>
      </c>
      <c r="G160" s="32"/>
      <c r="H160" s="172"/>
      <c r="I160" s="32"/>
      <c r="J160" s="35"/>
      <c r="K160" s="173"/>
      <c r="L160" s="174"/>
      <c r="M160" s="66"/>
      <c r="N160" s="66"/>
      <c r="O160" s="66"/>
      <c r="P160" s="66"/>
      <c r="Q160" s="66"/>
      <c r="R160" s="67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R160" s="13" t="s">
        <v>113</v>
      </c>
      <c r="AS160" s="13" t="s">
        <v>83</v>
      </c>
    </row>
    <row r="161" spans="1:63" s="2" customFormat="1" ht="44.25" customHeight="1">
      <c r="A161" s="30"/>
      <c r="B161" s="31"/>
      <c r="C161" s="158" t="s">
        <v>7</v>
      </c>
      <c r="D161" s="158" t="s">
        <v>108</v>
      </c>
      <c r="E161" s="159" t="s">
        <v>187</v>
      </c>
      <c r="F161" s="160" t="s">
        <v>188</v>
      </c>
      <c r="G161" s="161" t="s">
        <v>169</v>
      </c>
      <c r="H161" s="162"/>
      <c r="I161" s="163"/>
      <c r="J161" s="35"/>
      <c r="K161" s="164" t="s">
        <v>1</v>
      </c>
      <c r="L161" s="165" t="s">
        <v>43</v>
      </c>
      <c r="M161" s="66"/>
      <c r="N161" s="166" t="e">
        <f>M161*#REF!</f>
        <v>#REF!</v>
      </c>
      <c r="O161" s="166">
        <v>0</v>
      </c>
      <c r="P161" s="166" t="e">
        <f>O161*#REF!</f>
        <v>#REF!</v>
      </c>
      <c r="Q161" s="166">
        <v>0</v>
      </c>
      <c r="R161" s="167" t="e">
        <f>Q161*#REF!</f>
        <v>#REF!</v>
      </c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P161" s="168" t="s">
        <v>111</v>
      </c>
      <c r="AR161" s="168" t="s">
        <v>108</v>
      </c>
      <c r="AS161" s="168" t="s">
        <v>83</v>
      </c>
      <c r="AW161" s="13" t="s">
        <v>107</v>
      </c>
      <c r="BC161" s="169" t="e">
        <f>IF(L161="základní",#REF!,0)</f>
        <v>#REF!</v>
      </c>
      <c r="BD161" s="169">
        <f>IF(L161="snížená",#REF!,0)</f>
        <v>0</v>
      </c>
      <c r="BE161" s="169">
        <f>IF(L161="zákl. přenesená",#REF!,0)</f>
        <v>0</v>
      </c>
      <c r="BF161" s="169">
        <f>IF(L161="sníž. přenesená",#REF!,0)</f>
        <v>0</v>
      </c>
      <c r="BG161" s="169">
        <f>IF(L161="nulová",#REF!,0)</f>
        <v>0</v>
      </c>
      <c r="BH161" s="13" t="s">
        <v>83</v>
      </c>
      <c r="BI161" s="169" t="e">
        <f>ROUND(H161*#REF!,2)</f>
        <v>#REF!</v>
      </c>
      <c r="BJ161" s="13" t="s">
        <v>111</v>
      </c>
      <c r="BK161" s="168" t="s">
        <v>189</v>
      </c>
    </row>
    <row r="162" spans="1:63" s="2" customFormat="1" ht="29.25">
      <c r="A162" s="30"/>
      <c r="B162" s="31"/>
      <c r="C162" s="32"/>
      <c r="D162" s="170" t="s">
        <v>113</v>
      </c>
      <c r="E162" s="32"/>
      <c r="F162" s="171" t="s">
        <v>186</v>
      </c>
      <c r="G162" s="32"/>
      <c r="H162" s="172"/>
      <c r="I162" s="32"/>
      <c r="J162" s="35"/>
      <c r="K162" s="175"/>
      <c r="L162" s="176"/>
      <c r="M162" s="177"/>
      <c r="N162" s="177"/>
      <c r="O162" s="177"/>
      <c r="P162" s="177"/>
      <c r="Q162" s="177"/>
      <c r="R162" s="178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R162" s="13" t="s">
        <v>113</v>
      </c>
      <c r="AS162" s="13" t="s">
        <v>83</v>
      </c>
    </row>
    <row r="163" spans="1:63" s="2" customFormat="1" ht="6.95" customHeight="1">
      <c r="A163" s="30"/>
      <c r="B163" s="50"/>
      <c r="C163" s="51"/>
      <c r="D163" s="51"/>
      <c r="E163" s="51"/>
      <c r="F163" s="51"/>
      <c r="G163" s="51"/>
      <c r="H163" s="51"/>
      <c r="I163" s="51"/>
      <c r="J163" s="35"/>
      <c r="K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</row>
  </sheetData>
  <sheetProtection algorithmName="SHA-512" hashValue="N30+wEsnlIKLlPenALNr45c2fA/iOAd8kliAFGgwyX9Av59lKd5dbDEYloclwUBQvOLDGslkRBU6oh93f9rwfA==" saltValue="8Kiyb7lOMmZYAziizjfofQ==" spinCount="100000" sheet="1" objects="1" scenarios="1" formatColumns="0" formatRows="0" autoFilter="0"/>
  <autoFilter ref="C115:I162"/>
  <mergeCells count="6">
    <mergeCell ref="J2:T2"/>
    <mergeCell ref="E7:G7"/>
    <mergeCell ref="E16:G16"/>
    <mergeCell ref="E25:G25"/>
    <mergeCell ref="E85:G85"/>
    <mergeCell ref="E108:G108"/>
  </mergeCells>
  <pageMargins left="0.39370078740157483" right="0.39370078740157483" top="0.39370078740157483" bottom="0.39370078740157483" header="0" footer="0"/>
  <pageSetup paperSize="9" scale="80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Osazování mobiln...</vt:lpstr>
      <vt:lpstr>'OR_PHA - Osazování mobiln...'!Názvy_tisku</vt:lpstr>
      <vt:lpstr>'Rekapitulace zakázky'!Názvy_tisku</vt:lpstr>
      <vt:lpstr>'OR_PHA - Osazování mobiln...'!Oblast_tisku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2022-07-20T08:17:25Z</cp:lastPrinted>
  <dcterms:created xsi:type="dcterms:W3CDTF">2022-07-20T08:09:10Z</dcterms:created>
  <dcterms:modified xsi:type="dcterms:W3CDTF">2022-07-20T08:18:35Z</dcterms:modified>
</cp:coreProperties>
</file>